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510" windowWidth="16620" windowHeight="10740"/>
  </bookViews>
  <sheets>
    <sheet name="Krycí list" sheetId="1" r:id="rId1"/>
    <sheet name="Rekapitulace" sheetId="2" r:id="rId2"/>
    <sheet name="Položky" sheetId="3" r:id="rId3"/>
  </sheets>
  <definedNames>
    <definedName name="cisloobjektu">'Krycí list'!$A$4</definedName>
    <definedName name="cislostavby">'Krycí list'!$A$6</definedName>
    <definedName name="Datum">'Krycí list'!$B$26</definedName>
    <definedName name="Dil">Rekapitulace!$A$6</definedName>
    <definedName name="Dodavka">Rekapitulace!$G$15</definedName>
    <definedName name="Dodavka0">Položky!#REF!</definedName>
    <definedName name="HSV">Rekapitulace!$E$15</definedName>
    <definedName name="HSV0">Položky!#REF!</definedName>
    <definedName name="HZS">Rekapitulace!$I$15</definedName>
    <definedName name="HZS0">Položky!#REF!</definedName>
    <definedName name="JKSO">'Krycí list'!$F$4</definedName>
    <definedName name="MJ">'Krycí list'!$G$4</definedName>
    <definedName name="Mont">Rekapitulace!$H$15</definedName>
    <definedName name="Montaz0">Položky!#REF!</definedName>
    <definedName name="NazevDilu">Rekapitulace!$B$6</definedName>
    <definedName name="nazevobjektu">'Krycí list'!$C$4</definedName>
    <definedName name="nazevstavby">'Krycí list'!$C$6</definedName>
    <definedName name="_xlnm.Print_Titles" localSheetId="2">Položky!$1:$6</definedName>
    <definedName name="_xlnm.Print_Titles" localSheetId="1">Rekapitulace!$1:$6</definedName>
    <definedName name="Objednatel">'Krycí list'!$C$8</definedName>
    <definedName name="_xlnm.Print_Area" localSheetId="0">'Krycí list'!$A$1:$G$45</definedName>
    <definedName name="_xlnm.Print_Area" localSheetId="2">Položky!$A$1:$G$99</definedName>
    <definedName name="_xlnm.Print_Area" localSheetId="1">Rekapitulace!$A$1:$I$21</definedName>
    <definedName name="PocetMJ">'Krycí list'!$G$7</definedName>
    <definedName name="Poznamka">'Krycí list'!$B$37</definedName>
    <definedName name="Projektant">'Krycí list'!$C$7</definedName>
    <definedName name="PSV">Rekapitulace!$F$15</definedName>
    <definedName name="PSV0">Položky!#REF!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Rekapitulace!$H$21</definedName>
    <definedName name="VRNKc">Rekapitulace!$E$20</definedName>
    <definedName name="VRNnazev">Rekapitulace!$A$20</definedName>
    <definedName name="VRNproc">Rekapitulace!$F$20</definedName>
    <definedName name="VRNzakl">Rekapitulace!$G$20</definedName>
    <definedName name="Zakazka">'Krycí list'!$G$9</definedName>
    <definedName name="Zaklad22">'Krycí list'!$F$32</definedName>
    <definedName name="Zaklad5">'Krycí list'!$F$30</definedName>
    <definedName name="Zhotovitel">'Krycí list'!$E$11</definedName>
  </definedNames>
  <calcPr calcId="145621" fullCalcOnLoad="1"/>
</workbook>
</file>

<file path=xl/calcChain.xml><?xml version="1.0" encoding="utf-8"?>
<calcChain xmlns="http://schemas.openxmlformats.org/spreadsheetml/2006/main">
  <c r="BE97" i="3" l="1"/>
  <c r="BC97" i="3"/>
  <c r="BB97" i="3"/>
  <c r="BA97" i="3"/>
  <c r="G97" i="3"/>
  <c r="BD97" i="3" s="1"/>
  <c r="BE92" i="3"/>
  <c r="BC92" i="3"/>
  <c r="BB92" i="3"/>
  <c r="BA92" i="3"/>
  <c r="G92" i="3"/>
  <c r="BD92" i="3" s="1"/>
  <c r="BD99" i="3" s="1"/>
  <c r="H14" i="2" s="1"/>
  <c r="B14" i="2"/>
  <c r="A14" i="2"/>
  <c r="BE99" i="3"/>
  <c r="I14" i="2" s="1"/>
  <c r="BC99" i="3"/>
  <c r="G14" i="2" s="1"/>
  <c r="BB99" i="3"/>
  <c r="F14" i="2" s="1"/>
  <c r="BA99" i="3"/>
  <c r="E14" i="2" s="1"/>
  <c r="G99" i="3"/>
  <c r="C99" i="3"/>
  <c r="BE88" i="3"/>
  <c r="BD88" i="3"/>
  <c r="BC88" i="3"/>
  <c r="BB88" i="3"/>
  <c r="BA88" i="3"/>
  <c r="G88" i="3"/>
  <c r="BE86" i="3"/>
  <c r="BD86" i="3"/>
  <c r="BD90" i="3" s="1"/>
  <c r="H13" i="2" s="1"/>
  <c r="BC86" i="3"/>
  <c r="BA86" i="3"/>
  <c r="G86" i="3"/>
  <c r="BB86" i="3" s="1"/>
  <c r="BB90" i="3" s="1"/>
  <c r="F13" i="2" s="1"/>
  <c r="B13" i="2"/>
  <c r="A13" i="2"/>
  <c r="BE90" i="3"/>
  <c r="I13" i="2" s="1"/>
  <c r="BC90" i="3"/>
  <c r="G13" i="2" s="1"/>
  <c r="BA90" i="3"/>
  <c r="E13" i="2" s="1"/>
  <c r="C90" i="3"/>
  <c r="BE83" i="3"/>
  <c r="BD83" i="3"/>
  <c r="BC83" i="3"/>
  <c r="BB83" i="3"/>
  <c r="G83" i="3"/>
  <c r="BA83" i="3" s="1"/>
  <c r="BE82" i="3"/>
  <c r="BD82" i="3"/>
  <c r="BC82" i="3"/>
  <c r="BB82" i="3"/>
  <c r="G82" i="3"/>
  <c r="BA82" i="3" s="1"/>
  <c r="BE81" i="3"/>
  <c r="BD81" i="3"/>
  <c r="BD84" i="3" s="1"/>
  <c r="H12" i="2" s="1"/>
  <c r="BC81" i="3"/>
  <c r="BB81" i="3"/>
  <c r="BB84" i="3" s="1"/>
  <c r="F12" i="2" s="1"/>
  <c r="G81" i="3"/>
  <c r="BA81" i="3" s="1"/>
  <c r="BA84" i="3" s="1"/>
  <c r="E12" i="2" s="1"/>
  <c r="B12" i="2"/>
  <c r="A12" i="2"/>
  <c r="BE84" i="3"/>
  <c r="I12" i="2" s="1"/>
  <c r="BC84" i="3"/>
  <c r="G12" i="2" s="1"/>
  <c r="C84" i="3"/>
  <c r="BE78" i="3"/>
  <c r="BD78" i="3"/>
  <c r="BC78" i="3"/>
  <c r="BB78" i="3"/>
  <c r="G78" i="3"/>
  <c r="BA78" i="3" s="1"/>
  <c r="BE77" i="3"/>
  <c r="BD77" i="3"/>
  <c r="BC77" i="3"/>
  <c r="BB77" i="3"/>
  <c r="G77" i="3"/>
  <c r="BA77" i="3" s="1"/>
  <c r="BE75" i="3"/>
  <c r="BD75" i="3"/>
  <c r="BC75" i="3"/>
  <c r="BB75" i="3"/>
  <c r="G75" i="3"/>
  <c r="BA75" i="3" s="1"/>
  <c r="BE74" i="3"/>
  <c r="BD74" i="3"/>
  <c r="BC74" i="3"/>
  <c r="BB74" i="3"/>
  <c r="G74" i="3"/>
  <c r="BA74" i="3" s="1"/>
  <c r="BE73" i="3"/>
  <c r="BD73" i="3"/>
  <c r="BD79" i="3" s="1"/>
  <c r="H11" i="2" s="1"/>
  <c r="BC73" i="3"/>
  <c r="BB73" i="3"/>
  <c r="BB79" i="3" s="1"/>
  <c r="F11" i="2" s="1"/>
  <c r="G73" i="3"/>
  <c r="BA73" i="3" s="1"/>
  <c r="B11" i="2"/>
  <c r="A11" i="2"/>
  <c r="BE79" i="3"/>
  <c r="I11" i="2" s="1"/>
  <c r="BC79" i="3"/>
  <c r="G11" i="2" s="1"/>
  <c r="C79" i="3"/>
  <c r="BE70" i="3"/>
  <c r="BD70" i="3"/>
  <c r="BC70" i="3"/>
  <c r="BB70" i="3"/>
  <c r="G70" i="3"/>
  <c r="BA70" i="3" s="1"/>
  <c r="BE68" i="3"/>
  <c r="BD68" i="3"/>
  <c r="BC68" i="3"/>
  <c r="BB68" i="3"/>
  <c r="G68" i="3"/>
  <c r="BA68" i="3" s="1"/>
  <c r="BE66" i="3"/>
  <c r="BD66" i="3"/>
  <c r="BC66" i="3"/>
  <c r="BB66" i="3"/>
  <c r="G66" i="3"/>
  <c r="BA66" i="3" s="1"/>
  <c r="BE65" i="3"/>
  <c r="BD65" i="3"/>
  <c r="BC65" i="3"/>
  <c r="BB65" i="3"/>
  <c r="G65" i="3"/>
  <c r="BA65" i="3" s="1"/>
  <c r="BE63" i="3"/>
  <c r="BD63" i="3"/>
  <c r="BD71" i="3" s="1"/>
  <c r="H10" i="2" s="1"/>
  <c r="BC63" i="3"/>
  <c r="BB63" i="3"/>
  <c r="BB71" i="3" s="1"/>
  <c r="F10" i="2" s="1"/>
  <c r="G63" i="3"/>
  <c r="BA63" i="3" s="1"/>
  <c r="BA71" i="3" s="1"/>
  <c r="E10" i="2" s="1"/>
  <c r="B10" i="2"/>
  <c r="A10" i="2"/>
  <c r="BE71" i="3"/>
  <c r="I10" i="2" s="1"/>
  <c r="BC71" i="3"/>
  <c r="G10" i="2" s="1"/>
  <c r="C71" i="3"/>
  <c r="BE60" i="3"/>
  <c r="BD60" i="3"/>
  <c r="BC60" i="3"/>
  <c r="BB60" i="3"/>
  <c r="G60" i="3"/>
  <c r="BA60" i="3" s="1"/>
  <c r="BE59" i="3"/>
  <c r="BD59" i="3"/>
  <c r="BD61" i="3" s="1"/>
  <c r="H9" i="2" s="1"/>
  <c r="BC59" i="3"/>
  <c r="BB59" i="3"/>
  <c r="BB61" i="3" s="1"/>
  <c r="F9" i="2" s="1"/>
  <c r="G59" i="3"/>
  <c r="G61" i="3" s="1"/>
  <c r="B9" i="2"/>
  <c r="A9" i="2"/>
  <c r="BE61" i="3"/>
  <c r="I9" i="2" s="1"/>
  <c r="BC61" i="3"/>
  <c r="G9" i="2" s="1"/>
  <c r="C61" i="3"/>
  <c r="BE55" i="3"/>
  <c r="BD55" i="3"/>
  <c r="BC55" i="3"/>
  <c r="BB55" i="3"/>
  <c r="G55" i="3"/>
  <c r="BA55" i="3" s="1"/>
  <c r="BE53" i="3"/>
  <c r="BD53" i="3"/>
  <c r="BC53" i="3"/>
  <c r="BB53" i="3"/>
  <c r="G53" i="3"/>
  <c r="BA53" i="3" s="1"/>
  <c r="BE51" i="3"/>
  <c r="BD51" i="3"/>
  <c r="BD57" i="3" s="1"/>
  <c r="H8" i="2" s="1"/>
  <c r="BC51" i="3"/>
  <c r="BB51" i="3"/>
  <c r="BB57" i="3" s="1"/>
  <c r="F8" i="2" s="1"/>
  <c r="G51" i="3"/>
  <c r="G57" i="3" s="1"/>
  <c r="B8" i="2"/>
  <c r="A8" i="2"/>
  <c r="BE57" i="3"/>
  <c r="I8" i="2" s="1"/>
  <c r="BC57" i="3"/>
  <c r="G8" i="2" s="1"/>
  <c r="C57" i="3"/>
  <c r="BE48" i="3"/>
  <c r="BD48" i="3"/>
  <c r="BC48" i="3"/>
  <c r="BB48" i="3"/>
  <c r="G48" i="3"/>
  <c r="BA48" i="3" s="1"/>
  <c r="BE47" i="3"/>
  <c r="BD47" i="3"/>
  <c r="BC47" i="3"/>
  <c r="BB47" i="3"/>
  <c r="G47" i="3"/>
  <c r="BA47" i="3" s="1"/>
  <c r="BE45" i="3"/>
  <c r="BD45" i="3"/>
  <c r="BC45" i="3"/>
  <c r="BB45" i="3"/>
  <c r="G45" i="3"/>
  <c r="BA45" i="3" s="1"/>
  <c r="BE43" i="3"/>
  <c r="BD43" i="3"/>
  <c r="BC43" i="3"/>
  <c r="BB43" i="3"/>
  <c r="G43" i="3"/>
  <c r="BA43" i="3" s="1"/>
  <c r="BE41" i="3"/>
  <c r="BD41" i="3"/>
  <c r="BC41" i="3"/>
  <c r="BB41" i="3"/>
  <c r="G41" i="3"/>
  <c r="BA41" i="3" s="1"/>
  <c r="BE40" i="3"/>
  <c r="BD40" i="3"/>
  <c r="BC40" i="3"/>
  <c r="BB40" i="3"/>
  <c r="G40" i="3"/>
  <c r="BA40" i="3" s="1"/>
  <c r="BE38" i="3"/>
  <c r="BD38" i="3"/>
  <c r="BC38" i="3"/>
  <c r="BB38" i="3"/>
  <c r="G38" i="3"/>
  <c r="BA38" i="3" s="1"/>
  <c r="BE37" i="3"/>
  <c r="BD37" i="3"/>
  <c r="BC37" i="3"/>
  <c r="BB37" i="3"/>
  <c r="G37" i="3"/>
  <c r="BA37" i="3" s="1"/>
  <c r="BE35" i="3"/>
  <c r="BD35" i="3"/>
  <c r="BC35" i="3"/>
  <c r="BB35" i="3"/>
  <c r="G35" i="3"/>
  <c r="BA35" i="3" s="1"/>
  <c r="BE33" i="3"/>
  <c r="BD33" i="3"/>
  <c r="BC33" i="3"/>
  <c r="BB33" i="3"/>
  <c r="G33" i="3"/>
  <c r="BA33" i="3" s="1"/>
  <c r="BE32" i="3"/>
  <c r="BD32" i="3"/>
  <c r="BC32" i="3"/>
  <c r="BB32" i="3"/>
  <c r="G32" i="3"/>
  <c r="BA32" i="3" s="1"/>
  <c r="BE30" i="3"/>
  <c r="BD30" i="3"/>
  <c r="BC30" i="3"/>
  <c r="BB30" i="3"/>
  <c r="G30" i="3"/>
  <c r="BA30" i="3" s="1"/>
  <c r="BE28" i="3"/>
  <c r="BD28" i="3"/>
  <c r="BC28" i="3"/>
  <c r="BB28" i="3"/>
  <c r="G28" i="3"/>
  <c r="BA28" i="3" s="1"/>
  <c r="BE26" i="3"/>
  <c r="BD26" i="3"/>
  <c r="BC26" i="3"/>
  <c r="BB26" i="3"/>
  <c r="G26" i="3"/>
  <c r="BA26" i="3" s="1"/>
  <c r="BE24" i="3"/>
  <c r="BD24" i="3"/>
  <c r="BC24" i="3"/>
  <c r="BB24" i="3"/>
  <c r="G24" i="3"/>
  <c r="BA24" i="3" s="1"/>
  <c r="BE22" i="3"/>
  <c r="BD22" i="3"/>
  <c r="BC22" i="3"/>
  <c r="BB22" i="3"/>
  <c r="G22" i="3"/>
  <c r="BA22" i="3" s="1"/>
  <c r="BE20" i="3"/>
  <c r="BD20" i="3"/>
  <c r="BC20" i="3"/>
  <c r="BB20" i="3"/>
  <c r="G20" i="3"/>
  <c r="BA20" i="3" s="1"/>
  <c r="BE18" i="3"/>
  <c r="BD18" i="3"/>
  <c r="BC18" i="3"/>
  <c r="BB18" i="3"/>
  <c r="G18" i="3"/>
  <c r="BA18" i="3" s="1"/>
  <c r="BE16" i="3"/>
  <c r="BD16" i="3"/>
  <c r="BC16" i="3"/>
  <c r="BB16" i="3"/>
  <c r="G16" i="3"/>
  <c r="BA16" i="3" s="1"/>
  <c r="BE14" i="3"/>
  <c r="BD14" i="3"/>
  <c r="BC14" i="3"/>
  <c r="BB14" i="3"/>
  <c r="G14" i="3"/>
  <c r="BA14" i="3" s="1"/>
  <c r="BE12" i="3"/>
  <c r="BD12" i="3"/>
  <c r="BC12" i="3"/>
  <c r="BB12" i="3"/>
  <c r="G12" i="3"/>
  <c r="BA12" i="3" s="1"/>
  <c r="BE10" i="3"/>
  <c r="BD10" i="3"/>
  <c r="BC10" i="3"/>
  <c r="BB10" i="3"/>
  <c r="G10" i="3"/>
  <c r="BA10" i="3" s="1"/>
  <c r="BE8" i="3"/>
  <c r="BD8" i="3"/>
  <c r="BD49" i="3" s="1"/>
  <c r="H7" i="2" s="1"/>
  <c r="H15" i="2" s="1"/>
  <c r="C15" i="1" s="1"/>
  <c r="BC8" i="3"/>
  <c r="BB8" i="3"/>
  <c r="BB49" i="3" s="1"/>
  <c r="F7" i="2" s="1"/>
  <c r="F15" i="2" s="1"/>
  <c r="C17" i="1" s="1"/>
  <c r="G8" i="3"/>
  <c r="G49" i="3" s="1"/>
  <c r="B7" i="2"/>
  <c r="A7" i="2"/>
  <c r="BE49" i="3"/>
  <c r="I7" i="2" s="1"/>
  <c r="I15" i="2" s="1"/>
  <c r="C20" i="1" s="1"/>
  <c r="BC49" i="3"/>
  <c r="G7" i="2" s="1"/>
  <c r="G15" i="2" s="1"/>
  <c r="C14" i="1" s="1"/>
  <c r="C49" i="3"/>
  <c r="C4" i="3"/>
  <c r="F3" i="3"/>
  <c r="C3" i="3"/>
  <c r="H21" i="2"/>
  <c r="G20" i="2"/>
  <c r="I20" i="2" s="1"/>
  <c r="C2" i="2"/>
  <c r="C1" i="2"/>
  <c r="F33" i="1"/>
  <c r="F31" i="1"/>
  <c r="F34" i="1" s="1"/>
  <c r="G22" i="1"/>
  <c r="G21" i="1" s="1"/>
  <c r="G8" i="1"/>
  <c r="BA79" i="3" l="1"/>
  <c r="E11" i="2" s="1"/>
  <c r="BA8" i="3"/>
  <c r="BA49" i="3" s="1"/>
  <c r="E7" i="2" s="1"/>
  <c r="E15" i="2" s="1"/>
  <c r="C16" i="1" s="1"/>
  <c r="C18" i="1" s="1"/>
  <c r="C21" i="1" s="1"/>
  <c r="C22" i="1" s="1"/>
  <c r="BA51" i="3"/>
  <c r="BA57" i="3" s="1"/>
  <c r="E8" i="2" s="1"/>
  <c r="BA59" i="3"/>
  <c r="BA61" i="3" s="1"/>
  <c r="E9" i="2" s="1"/>
  <c r="G71" i="3"/>
  <c r="G79" i="3"/>
  <c r="G84" i="3"/>
  <c r="G90" i="3"/>
</calcChain>
</file>

<file path=xl/sharedStrings.xml><?xml version="1.0" encoding="utf-8"?>
<sst xmlns="http://schemas.openxmlformats.org/spreadsheetml/2006/main" count="325" uniqueCount="193">
  <si>
    <t>KRYCÍ LIST ROZPOČTU</t>
  </si>
  <si>
    <t>Objekt :</t>
  </si>
  <si>
    <t>Název objektu :</t>
  </si>
  <si>
    <t>JKSO :</t>
  </si>
  <si>
    <t xml:space="preserve"> </t>
  </si>
  <si>
    <t>Stavba :</t>
  </si>
  <si>
    <t>Název stavby :</t>
  </si>
  <si>
    <t>SKP :</t>
  </si>
  <si>
    <t>Projektant :</t>
  </si>
  <si>
    <t>Počet měrných jednotek :</t>
  </si>
  <si>
    <t>Objednatel :</t>
  </si>
  <si>
    <t>Náklady na MJ :</t>
  </si>
  <si>
    <t>Počet listů :</t>
  </si>
  <si>
    <t>Zakázkové číslo :</t>
  </si>
  <si>
    <t>Zpracovatel projektu :</t>
  </si>
  <si>
    <t>Zhotovitel :</t>
  </si>
  <si>
    <t>ROZPOČTOVÉ NÁKLADY</t>
  </si>
  <si>
    <t>Rozpočtové náklady II. a III. hlavy</t>
  </si>
  <si>
    <t>Vedlejší rozpočtové náklady</t>
  </si>
  <si>
    <t>Dodávka celkem</t>
  </si>
  <si>
    <t>Z</t>
  </si>
  <si>
    <t>Montáž celkem</t>
  </si>
  <si>
    <t>R</t>
  </si>
  <si>
    <t>HSV celkem</t>
  </si>
  <si>
    <t>N</t>
  </si>
  <si>
    <t>PSV celkem</t>
  </si>
  <si>
    <t>ZRN celkem</t>
  </si>
  <si>
    <t>HZS</t>
  </si>
  <si>
    <t>RN II.a III.hlavy</t>
  </si>
  <si>
    <t>Ostatní VRN</t>
  </si>
  <si>
    <t>ZRN+VRN+HZS</t>
  </si>
  <si>
    <t>VRN celkem</t>
  </si>
  <si>
    <t>Vypracoval</t>
  </si>
  <si>
    <t>Za zhotovitele</t>
  </si>
  <si>
    <t>Za objednatele</t>
  </si>
  <si>
    <t>Jméno :</t>
  </si>
  <si>
    <t>Datum :</t>
  </si>
  <si>
    <t>Podpis:</t>
  </si>
  <si>
    <t>Podpis :</t>
  </si>
  <si>
    <t>Základ pro DPH</t>
  </si>
  <si>
    <t>%  činí :</t>
  </si>
  <si>
    <t>DPH</t>
  </si>
  <si>
    <t>CENA ZA OBJEKT CELKEM</t>
  </si>
  <si>
    <t>Poznámka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</si>
  <si>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</si>
  <si>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</si>
  <si>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</si>
  <si>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</si>
  <si>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</si>
  <si>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</si>
  <si>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</si>
  <si>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</si>
  <si>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</si>
  <si>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</si>
  <si>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</si>
  <si>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</si>
  <si>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</si>
  <si>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 xml:space="preserve">Položkový rozpočet 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</si>
  <si>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</si>
  <si>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</si>
  <si>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</si>
  <si>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</si>
  <si>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</si>
  <si>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</si>
  <si>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</si>
  <si>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</si>
  <si>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1</t>
  </si>
  <si>
    <t>Zemní práce</t>
  </si>
  <si>
    <t>Celkem za</t>
  </si>
  <si>
    <t>Oplocení zakázaného pásma</t>
  </si>
  <si>
    <t>501-17.3-Odvodnění v rohu u brány č.1</t>
  </si>
  <si>
    <t>131 30-1201.R00</t>
  </si>
  <si>
    <t>Hloubení zapažených jam v hor.4 drenáž</t>
  </si>
  <si>
    <t>m3</t>
  </si>
  <si>
    <t>1,5*1,1*(20+20)</t>
  </si>
  <si>
    <t>131 30-1209.R00</t>
  </si>
  <si>
    <t>Příplatek za lepivost - hloubení zapaž.jam v hor.4 drenáž</t>
  </si>
  <si>
    <t>Hloubení zapažených jam v hor.4 šachta</t>
  </si>
  <si>
    <t>1,0*1,0*1,0*2</t>
  </si>
  <si>
    <t>Příplatek za lepivost - hloubení zapaž.jam v hor.4 šachta</t>
  </si>
  <si>
    <t>Hloubení zapažených jam v hor.4 potrubí</t>
  </si>
  <si>
    <t>2,0*1,1*(19+12)</t>
  </si>
  <si>
    <t>Příplatek za lepivost - hloubení zapaž.jam v hor.4 potrubí</t>
  </si>
  <si>
    <t>151 10-1101.R00</t>
  </si>
  <si>
    <t>Pažení a rozepření stěn rýh - příložné drenáž</t>
  </si>
  <si>
    <t>m2</t>
  </si>
  <si>
    <t>2*1,5*(20+20)</t>
  </si>
  <si>
    <t>151 10-1111.R00</t>
  </si>
  <si>
    <t>Odstranění pažení stěn rýh - příložné drenáž</t>
  </si>
  <si>
    <t>Hloubení zapažených jam v hor.4 vsak</t>
  </si>
  <si>
    <t>2,0*2,0*3,5*2</t>
  </si>
  <si>
    <t>Příplatek za lepivost - hloubení zapaž.jam v hor.4 vsak</t>
  </si>
  <si>
    <t>Odstranění pažení stěn rýh - příložné vsak</t>
  </si>
  <si>
    <t>2*2*2*3,5*2</t>
  </si>
  <si>
    <t>Pažení a rozepření stěn rýh - příložné vsak</t>
  </si>
  <si>
    <t>115 10-1201.R00</t>
  </si>
  <si>
    <t>Čerpání vody na výšku do 10 m, přítok do 500 l předpoklad čerpání 100h</t>
  </si>
  <si>
    <t>h</t>
  </si>
  <si>
    <t>Odstranění pažení stěn rýh - příložné potrubí</t>
  </si>
  <si>
    <t>2,0*(19+12)*2</t>
  </si>
  <si>
    <t>Pažení a rozepření stěn rýh - příložné potrubí</t>
  </si>
  <si>
    <t>181 30-1102.R00</t>
  </si>
  <si>
    <t xml:space="preserve">Rozprostření podorniční vrstvy tl.150 mm </t>
  </si>
  <si>
    <t>121 10-1100</t>
  </si>
  <si>
    <t xml:space="preserve">Sejmutí podorniční vrstvy tl.150 mm </t>
  </si>
  <si>
    <t>0,15*50</t>
  </si>
  <si>
    <t>180 40-1211.R00</t>
  </si>
  <si>
    <t xml:space="preserve">Založení trávníku v rovině </t>
  </si>
  <si>
    <t>174 10-1101.R00</t>
  </si>
  <si>
    <t>Zásyp jam, rýh, šachet se zhutněním drenáž</t>
  </si>
  <si>
    <t>1,1*1,0*(20+20)</t>
  </si>
  <si>
    <t>Zásyp jam, rýh, šachet se zhutněním vsak</t>
  </si>
  <si>
    <t>2*2*1,5*2</t>
  </si>
  <si>
    <t>Zásyp jam, rýh, šachet se zhutněním potrubí</t>
  </si>
  <si>
    <t>1,6*1,0*(19+12)</t>
  </si>
  <si>
    <t>113 10-7113</t>
  </si>
  <si>
    <t>Odstranění zpevněné komunikace štěrkové překop</t>
  </si>
  <si>
    <t>199 00-0002.R00</t>
  </si>
  <si>
    <t xml:space="preserve">Poplatek za skládku horniny 1- 4 </t>
  </si>
  <si>
    <t>2</t>
  </si>
  <si>
    <t>Základy,zvláštní zakládání</t>
  </si>
  <si>
    <t>271 53-111</t>
  </si>
  <si>
    <t>Polštář základu z kameniva - štěrku prostor pro zasakování</t>
  </si>
  <si>
    <t>2*2*2*2</t>
  </si>
  <si>
    <t>289 97-0111.R00</t>
  </si>
  <si>
    <t>Vrstva geotextilie 300g/m2 drenáž</t>
  </si>
  <si>
    <t>1,2*(2*0,4+2*1,0)*(20+20)</t>
  </si>
  <si>
    <t>Vrstva geotextilie 300g/m2 vsak</t>
  </si>
  <si>
    <t>2*2*6*2*1,2</t>
  </si>
  <si>
    <t>5</t>
  </si>
  <si>
    <t>Komunikace</t>
  </si>
  <si>
    <t>597 10-1010</t>
  </si>
  <si>
    <t>Žlab odvodnovací betonový šířky 600 mm včetně bet. lože a obetonování</t>
  </si>
  <si>
    <t>m</t>
  </si>
  <si>
    <t>575 19-1111</t>
  </si>
  <si>
    <t>Makadam živičný vsypný, kamenivo tl.10 cm vyspravení krytu po překopech</t>
  </si>
  <si>
    <t>8</t>
  </si>
  <si>
    <t>Trubní vedení</t>
  </si>
  <si>
    <t>451 57-211</t>
  </si>
  <si>
    <t xml:space="preserve">Obsyp potrubí z kameniva těženého 0 - 4 mm </t>
  </si>
  <si>
    <t>0,4*1,0*(19+12)</t>
  </si>
  <si>
    <t>894 43-1541.RAA</t>
  </si>
  <si>
    <t>Šachta, D 1000 mm, dl.šach.skruže 2,85 m, přímá dno KG D 160 mm, poklop mříž PP</t>
  </si>
  <si>
    <t>kus</t>
  </si>
  <si>
    <t>871 52-1101.R00</t>
  </si>
  <si>
    <t xml:space="preserve">Montáž plast. potrubí svařov.na tupo DN 150 mm </t>
  </si>
  <si>
    <t>19+12</t>
  </si>
  <si>
    <t>286-11260.A</t>
  </si>
  <si>
    <t xml:space="preserve">Trubka kanalizační  PVC 160x4,7x1000 </t>
  </si>
  <si>
    <t>212 75-0010.RAD</t>
  </si>
  <si>
    <t>Trativody z drenážních trubek lože a obsyp štěrkopískem, světlost trub 15 cm</t>
  </si>
  <si>
    <t>97</t>
  </si>
  <si>
    <t>Prorážení otvorů</t>
  </si>
  <si>
    <t>979 99-0113.R00</t>
  </si>
  <si>
    <t xml:space="preserve">Poplatek za skládku suti - směs </t>
  </si>
  <si>
    <t>t</t>
  </si>
  <si>
    <t>979 08-1111.R00</t>
  </si>
  <si>
    <t xml:space="preserve">Odvoz suti a vybour. hmot na skládku do 1 km </t>
  </si>
  <si>
    <t>979 08-1121.R00</t>
  </si>
  <si>
    <t>Příplatek k odvozu za každý další 1 km skládka do 20 km</t>
  </si>
  <si>
    <t>19*8</t>
  </si>
  <si>
    <t>979 08-2111.R00</t>
  </si>
  <si>
    <t xml:space="preserve">Vnitrostaveništní doprava suti do 10 m </t>
  </si>
  <si>
    <t>979 08-8212.R00</t>
  </si>
  <si>
    <t xml:space="preserve">Nakládání suti na dopravní prostředky </t>
  </si>
  <si>
    <t>99</t>
  </si>
  <si>
    <t>Staveništní přesun hmot</t>
  </si>
  <si>
    <t>998 22-5111.R00</t>
  </si>
  <si>
    <t xml:space="preserve">Přesun hmot, pozemní komunikace, kryt živičný </t>
  </si>
  <si>
    <t>998 27-610</t>
  </si>
  <si>
    <t xml:space="preserve">Přesun hmot, trubní vedení </t>
  </si>
  <si>
    <t>998 01</t>
  </si>
  <si>
    <t xml:space="preserve">Přesun hmot- zemní konstrukce </t>
  </si>
  <si>
    <t>713</t>
  </si>
  <si>
    <t>Izolace tepelné</t>
  </si>
  <si>
    <t>713 11-11</t>
  </si>
  <si>
    <t xml:space="preserve">Izolace tepelné potrubí vrchem kladené volně </t>
  </si>
  <si>
    <t>2*3*(0,26*2+0,16)</t>
  </si>
  <si>
    <t>283-761</t>
  </si>
  <si>
    <t xml:space="preserve">Deska  XPS do zeminy pro vysoké zatížení 100 mm </t>
  </si>
  <si>
    <t>M46</t>
  </si>
  <si>
    <t>Zemní práce při montážích</t>
  </si>
  <si>
    <t>460 60-0001.RT8</t>
  </si>
  <si>
    <t>Naložení a odvoz zeminy odvoz na vzdálenost 10000 m</t>
  </si>
  <si>
    <t>1,0*1,0*2,5*2</t>
  </si>
  <si>
    <t>0,4*1,1*(20+20)</t>
  </si>
  <si>
    <t>0,4*1,1*(19+12)</t>
  </si>
  <si>
    <t>2,0*2,0*1,5*2</t>
  </si>
  <si>
    <t>460 60-0002.R00</t>
  </si>
  <si>
    <t>Příplatek za odvoz za každých dalších 1000 m skladka do 20 km</t>
  </si>
  <si>
    <t>10*48,24</t>
  </si>
  <si>
    <t>PEND a.s.</t>
  </si>
  <si>
    <t>Vězeňská služba ČR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</si>
</sst>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"/>
    <numFmt numFmtId="165" formatCode="#,##0.00\ &quot;Kč&quot;"/>
    <numFmt numFmtId="166" formatCode="0.0"/>
  </numFmts>
  <fonts count="22" x14ac:knownFonts="1">
    <font>
      <sz val="10"/>
      <name val="Arial CE"/>
      <charset val="238"/>
    </font>
    <font>
      <b/>
      <sz val="14"/>
      <name val="Arial CE"/>
      <family val="2"/>
      <charset val="238"/>
    </font>
    <font>
      <b/>
      <i/>
      <sz val="12"/>
      <name val="Arial CE"/>
      <family val="2"/>
      <charset val="238"/>
    </font>
    <font>
      <b/>
      <i/>
      <sz val="10"/>
      <name val="Arial CE"/>
      <family val="2"/>
      <charset val="238"/>
    </font>
    <font>
      <b/>
      <sz val="9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sz val="9"/>
      <name val="Arial CE"/>
      <family val="2"/>
      <charset val="238"/>
    </font>
    <font>
      <b/>
      <sz val="10"/>
      <name val="Arial CE"/>
      <charset val="238"/>
    </font>
    <font>
      <b/>
      <sz val="9"/>
      <name val="Arial CE"/>
      <charset val="238"/>
    </font>
    <font>
      <b/>
      <u/>
      <sz val="12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sz val="10"/>
      <color indexed="9"/>
      <name val="Arial CE"/>
      <family val="2"/>
      <charset val="238"/>
    </font>
    <font>
      <sz val="8"/>
      <name val="Arial CE"/>
    </font>
    <font>
      <sz val="8"/>
      <color indexed="12"/>
      <name val="Arial CE"/>
      <family val="2"/>
      <charset val="238"/>
    </font>
    <font>
      <sz val="10"/>
      <color indexed="9"/>
      <name val="Arial CE"/>
    </font>
    <font>
      <i/>
      <sz val="8"/>
      <name val="Arial CE"/>
      <family val="2"/>
      <charset val="238"/>
    </font>
    <font>
      <i/>
      <sz val="9"/>
      <name val="Arial CE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6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9" fillId="0" borderId="0"/>
  </cellStyleXfs>
  <cellXfs count="205">
    <xf numFmtId="0" fontId="0" fillId="0" borderId="0" xfId="0"/>
    <xf numFmtId="0" fontId="1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49" fontId="2" fillId="2" borderId="5" xfId="0" applyNumberFormat="1" applyFont="1" applyFill="1" applyBorder="1"/>
    <xf numFmtId="49" fontId="0" fillId="2" borderId="6" xfId="0" applyNumberFormat="1" applyFill="1" applyBorder="1"/>
    <xf numFmtId="0" fontId="3" fillId="2" borderId="0" xfId="0" applyFont="1" applyFill="1" applyBorder="1"/>
    <xf numFmtId="0" fontId="0" fillId="2" borderId="0" xfId="0" applyFill="1" applyBorder="1"/>
    <xf numFmtId="0" fontId="0" fillId="0" borderId="0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49" fontId="0" fillId="0" borderId="13" xfId="0" applyNumberFormat="1" applyBorder="1" applyAlignment="1">
      <alignment horizontal="left"/>
    </xf>
    <xf numFmtId="0" fontId="4" fillId="0" borderId="14" xfId="0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0" fillId="0" borderId="11" xfId="0" applyNumberFormat="1" applyBorder="1"/>
    <xf numFmtId="0" fontId="0" fillId="0" borderId="10" xfId="0" applyNumberFormat="1" applyBorder="1"/>
    <xf numFmtId="0" fontId="0" fillId="0" borderId="12" xfId="0" applyNumberFormat="1" applyBorder="1"/>
    <xf numFmtId="0" fontId="0" fillId="0" borderId="0" xfId="0" applyNumberFormat="1"/>
    <xf numFmtId="3" fontId="0" fillId="0" borderId="12" xfId="0" applyNumberFormat="1" applyBorder="1"/>
    <xf numFmtId="0" fontId="0" fillId="0" borderId="16" xfId="0" applyBorder="1"/>
    <xf numFmtId="0" fontId="0" fillId="0" borderId="14" xfId="0" applyBorder="1"/>
    <xf numFmtId="0" fontId="0" fillId="0" borderId="17" xfId="0" applyBorder="1"/>
    <xf numFmtId="0" fontId="0" fillId="0" borderId="18" xfId="0" applyBorder="1"/>
    <xf numFmtId="0" fontId="0" fillId="0" borderId="5" xfId="0" applyBorder="1"/>
    <xf numFmtId="0" fontId="0" fillId="0" borderId="13" xfId="0" applyBorder="1"/>
    <xf numFmtId="3" fontId="0" fillId="0" borderId="0" xfId="0" applyNumberFormat="1"/>
    <xf numFmtId="0" fontId="5" fillId="0" borderId="19" xfId="0" applyFont="1" applyBorder="1" applyAlignment="1">
      <alignment horizontal="left"/>
    </xf>
    <xf numFmtId="0" fontId="5" fillId="0" borderId="20" xfId="0" applyFont="1" applyBorder="1" applyAlignment="1">
      <alignment horizontal="left"/>
    </xf>
    <xf numFmtId="0" fontId="5" fillId="0" borderId="21" xfId="0" applyFont="1" applyBorder="1" applyAlignment="1">
      <alignment horizontal="left"/>
    </xf>
    <xf numFmtId="0" fontId="1" fillId="0" borderId="22" xfId="0" applyFont="1" applyBorder="1" applyAlignment="1">
      <alignment horizontal="centerContinuous" vertical="center"/>
    </xf>
    <xf numFmtId="0" fontId="6" fillId="0" borderId="23" xfId="0" applyFont="1" applyBorder="1" applyAlignment="1">
      <alignment horizontal="centerContinuous" vertical="center"/>
    </xf>
    <xf numFmtId="0" fontId="0" fillId="0" borderId="23" xfId="0" applyBorder="1" applyAlignment="1">
      <alignment horizontal="centerContinuous" vertical="center"/>
    </xf>
    <xf numFmtId="0" fontId="0" fillId="0" borderId="24" xfId="0" applyBorder="1" applyAlignment="1">
      <alignment horizontal="centerContinuous" vertical="center"/>
    </xf>
    <xf numFmtId="0" fontId="5" fillId="0" borderId="25" xfId="0" applyFont="1" applyBorder="1" applyAlignment="1">
      <alignment horizontal="left"/>
    </xf>
    <xf numFmtId="0" fontId="0" fillId="0" borderId="26" xfId="0" applyBorder="1" applyAlignment="1">
      <alignment horizontal="left"/>
    </xf>
    <xf numFmtId="0" fontId="0" fillId="0" borderId="27" xfId="0" applyBorder="1" applyAlignment="1">
      <alignment horizontal="centerContinuous"/>
    </xf>
    <xf numFmtId="0" fontId="5" fillId="0" borderId="26" xfId="0" applyFont="1" applyBorder="1" applyAlignment="1">
      <alignment horizontal="centerContinuous"/>
    </xf>
    <xf numFmtId="0" fontId="0" fillId="0" borderId="26" xfId="0" applyBorder="1" applyAlignment="1">
      <alignment horizontal="centerContinuous"/>
    </xf>
    <xf numFmtId="0" fontId="0" fillId="0" borderId="28" xfId="0" applyBorder="1"/>
    <xf numFmtId="0" fontId="0" fillId="0" borderId="20" xfId="0" applyBorder="1"/>
    <xf numFmtId="3" fontId="0" fillId="0" borderId="29" xfId="0" applyNumberFormat="1" applyBorder="1"/>
    <xf numFmtId="0" fontId="0" fillId="0" borderId="30" xfId="0" applyBorder="1"/>
    <xf numFmtId="3" fontId="0" fillId="0" borderId="31" xfId="0" applyNumberFormat="1" applyBorder="1"/>
    <xf numFmtId="0" fontId="0" fillId="0" borderId="32" xfId="0" applyBorder="1"/>
    <xf numFmtId="3" fontId="0" fillId="0" borderId="14" xfId="0" applyNumberFormat="1" applyBorder="1"/>
    <xf numFmtId="0" fontId="0" fillId="0" borderId="15" xfId="0" applyBorder="1"/>
    <xf numFmtId="0" fontId="0" fillId="0" borderId="33" xfId="0" applyBorder="1"/>
    <xf numFmtId="0" fontId="0" fillId="0" borderId="34" xfId="0" applyBorder="1"/>
    <xf numFmtId="0" fontId="7" fillId="0" borderId="16" xfId="0" applyFont="1" applyBorder="1"/>
    <xf numFmtId="3" fontId="0" fillId="0" borderId="35" xfId="0" applyNumberFormat="1" applyBorder="1"/>
    <xf numFmtId="0" fontId="0" fillId="0" borderId="36" xfId="0" applyBorder="1"/>
    <xf numFmtId="3" fontId="0" fillId="0" borderId="37" xfId="0" applyNumberFormat="1" applyBorder="1"/>
    <xf numFmtId="0" fontId="0" fillId="0" borderId="38" xfId="0" applyBorder="1"/>
    <xf numFmtId="0" fontId="0" fillId="0" borderId="39" xfId="0" applyBorder="1"/>
    <xf numFmtId="0" fontId="0" fillId="0" borderId="0" xfId="0" applyBorder="1" applyAlignment="1">
      <alignment horizontal="right"/>
    </xf>
    <xf numFmtId="164" fontId="0" fillId="0" borderId="0" xfId="0" applyNumberFormat="1" applyBorder="1"/>
    <xf numFmtId="0" fontId="0" fillId="0" borderId="11" xfId="0" applyNumberFormat="1" applyBorder="1" applyAlignment="1">
      <alignment horizontal="right"/>
    </xf>
    <xf numFmtId="165" fontId="0" fillId="0" borderId="14" xfId="0" applyNumberFormat="1" applyBorder="1"/>
    <xf numFmtId="165" fontId="0" fillId="0" borderId="0" xfId="0" applyNumberFormat="1" applyBorder="1"/>
    <xf numFmtId="0" fontId="6" fillId="0" borderId="36" xfId="0" applyFont="1" applyFill="1" applyBorder="1"/>
    <xf numFmtId="0" fontId="6" fillId="0" borderId="37" xfId="0" applyFont="1" applyFill="1" applyBorder="1"/>
    <xf numFmtId="0" fontId="6" fillId="0" borderId="40" xfId="0" applyFont="1" applyFill="1" applyBorder="1"/>
    <xf numFmtId="165" fontId="6" fillId="0" borderId="37" xfId="0" applyNumberFormat="1" applyFont="1" applyFill="1" applyBorder="1"/>
    <xf numFmtId="0" fontId="6" fillId="0" borderId="41" xfId="0" applyFont="1" applyFill="1" applyBorder="1"/>
    <xf numFmtId="0" fontId="6" fillId="0" borderId="0" xfId="0" applyFont="1"/>
    <xf numFmtId="0" fontId="0" fillId="0" borderId="0" xfId="0" applyAlignment="1"/>
    <xf numFmtId="0" fontId="8" fillId="0" borderId="0" xfId="0" applyFont="1" applyAlignment="1">
      <alignment horizontal="left" vertical="top" wrapText="1"/>
    </xf>
    <xf numFmtId="0" fontId="0" fillId="0" borderId="0" xfId="0" applyAlignment="1">
      <alignment vertical="justify"/>
    </xf>
    <xf numFmtId="0" fontId="0" fillId="0" borderId="0" xfId="0" applyAlignment="1">
      <alignment horizontal="left" wrapText="1"/>
    </xf>
    <xf numFmtId="0" fontId="9" fillId="0" borderId="42" xfId="1" applyFont="1" applyBorder="1" applyAlignment="1">
      <alignment horizontal="center"/>
    </xf>
    <xf numFmtId="0" fontId="9" fillId="0" borderId="43" xfId="1" applyFont="1" applyBorder="1" applyAlignment="1">
      <alignment horizontal="center"/>
    </xf>
    <xf numFmtId="0" fontId="3" fillId="0" borderId="44" xfId="1" applyFont="1" applyBorder="1"/>
    <xf numFmtId="0" fontId="9" fillId="0" borderId="44" xfId="1" applyBorder="1"/>
    <xf numFmtId="0" fontId="9" fillId="0" borderId="44" xfId="1" applyBorder="1" applyAlignment="1">
      <alignment horizontal="right"/>
    </xf>
    <xf numFmtId="0" fontId="9" fillId="0" borderId="44" xfId="1" applyFont="1" applyBorder="1"/>
    <xf numFmtId="0" fontId="0" fillId="0" borderId="44" xfId="0" applyNumberFormat="1" applyBorder="1" applyAlignment="1">
      <alignment horizontal="left"/>
    </xf>
    <xf numFmtId="0" fontId="0" fillId="0" borderId="45" xfId="0" applyNumberFormat="1" applyBorder="1"/>
    <xf numFmtId="0" fontId="9" fillId="0" borderId="46" xfId="1" applyFont="1" applyBorder="1" applyAlignment="1">
      <alignment horizontal="center"/>
    </xf>
    <xf numFmtId="0" fontId="9" fillId="0" borderId="47" xfId="1" applyFont="1" applyBorder="1" applyAlignment="1">
      <alignment horizontal="center"/>
    </xf>
    <xf numFmtId="0" fontId="3" fillId="0" borderId="48" xfId="1" applyFont="1" applyBorder="1"/>
    <xf numFmtId="0" fontId="9" fillId="0" borderId="48" xfId="1" applyBorder="1"/>
    <xf numFmtId="0" fontId="9" fillId="0" borderId="48" xfId="1" applyBorder="1" applyAlignment="1">
      <alignment horizontal="right"/>
    </xf>
    <xf numFmtId="0" fontId="9" fillId="0" borderId="48" xfId="1" applyFont="1" applyBorder="1" applyAlignment="1">
      <alignment horizontal="left"/>
    </xf>
    <xf numFmtId="0" fontId="9" fillId="0" borderId="49" xfId="1" applyFont="1" applyBorder="1" applyAlignment="1">
      <alignment horizontal="left"/>
    </xf>
    <xf numFmtId="49" fontId="1" fillId="0" borderId="0" xfId="0" applyNumberFormat="1" applyFont="1" applyAlignment="1">
      <alignment horizontal="centerContinuous"/>
    </xf>
    <xf numFmtId="0" fontId="1" fillId="0" borderId="0" xfId="0" applyFont="1" applyBorder="1" applyAlignment="1">
      <alignment horizontal="centerContinuous"/>
    </xf>
    <xf numFmtId="49" fontId="5" fillId="0" borderId="25" xfId="0" applyNumberFormat="1" applyFont="1" applyFill="1" applyBorder="1"/>
    <xf numFmtId="0" fontId="5" fillId="0" borderId="26" xfId="0" applyFont="1" applyFill="1" applyBorder="1"/>
    <xf numFmtId="0" fontId="5" fillId="0" borderId="27" xfId="0" applyFont="1" applyFill="1" applyBorder="1"/>
    <xf numFmtId="0" fontId="5" fillId="0" borderId="50" xfId="0" applyFont="1" applyFill="1" applyBorder="1"/>
    <xf numFmtId="0" fontId="5" fillId="0" borderId="51" xfId="0" applyFont="1" applyFill="1" applyBorder="1"/>
    <xf numFmtId="0" fontId="5" fillId="0" borderId="52" xfId="0" applyFont="1" applyFill="1" applyBorder="1"/>
    <xf numFmtId="0" fontId="10" fillId="0" borderId="0" xfId="0" applyFont="1" applyFill="1" applyBorder="1"/>
    <xf numFmtId="0" fontId="0" fillId="0" borderId="0" xfId="0" applyFill="1" applyBorder="1"/>
    <xf numFmtId="3" fontId="7" fillId="0" borderId="7" xfId="0" applyNumberFormat="1" applyFont="1" applyFill="1" applyBorder="1"/>
    <xf numFmtId="0" fontId="5" fillId="0" borderId="25" xfId="0" applyFont="1" applyFill="1" applyBorder="1"/>
    <xf numFmtId="3" fontId="5" fillId="0" borderId="27" xfId="0" applyNumberFormat="1" applyFont="1" applyFill="1" applyBorder="1"/>
    <xf numFmtId="3" fontId="5" fillId="0" borderId="50" xfId="0" applyNumberFormat="1" applyFont="1" applyFill="1" applyBorder="1"/>
    <xf numFmtId="3" fontId="5" fillId="0" borderId="51" xfId="0" applyNumberFormat="1" applyFont="1" applyFill="1" applyBorder="1"/>
    <xf numFmtId="3" fontId="5" fillId="0" borderId="52" xfId="0" applyNumberFormat="1" applyFont="1" applyFill="1" applyBorder="1"/>
    <xf numFmtId="0" fontId="5" fillId="0" borderId="0" xfId="0" applyFont="1"/>
    <xf numFmtId="0" fontId="1" fillId="0" borderId="0" xfId="0" applyFont="1" applyFill="1" applyAlignment="1">
      <alignment horizontal="centerContinuous"/>
    </xf>
    <xf numFmtId="3" fontId="1" fillId="0" borderId="0" xfId="0" applyNumberFormat="1" applyFont="1" applyFill="1" applyAlignment="1">
      <alignment horizontal="centerContinuous"/>
    </xf>
    <xf numFmtId="0" fontId="0" fillId="0" borderId="0" xfId="0" applyFill="1"/>
    <xf numFmtId="0" fontId="11" fillId="0" borderId="30" xfId="0" applyFont="1" applyFill="1" applyBorder="1"/>
    <xf numFmtId="0" fontId="11" fillId="0" borderId="31" xfId="0" applyFont="1" applyFill="1" applyBorder="1"/>
    <xf numFmtId="0" fontId="0" fillId="0" borderId="55" xfId="0" applyFill="1" applyBorder="1"/>
    <xf numFmtId="0" fontId="11" fillId="0" borderId="56" xfId="0" applyFont="1" applyFill="1" applyBorder="1" applyAlignment="1">
      <alignment horizontal="right"/>
    </xf>
    <xf numFmtId="0" fontId="11" fillId="0" borderId="31" xfId="0" applyFont="1" applyFill="1" applyBorder="1" applyAlignment="1">
      <alignment horizontal="right"/>
    </xf>
    <xf numFmtId="0" fontId="11" fillId="0" borderId="32" xfId="0" applyFont="1" applyFill="1" applyBorder="1" applyAlignment="1">
      <alignment horizontal="center"/>
    </xf>
    <xf numFmtId="4" fontId="12" fillId="0" borderId="31" xfId="0" applyNumberFormat="1" applyFont="1" applyFill="1" applyBorder="1" applyAlignment="1">
      <alignment horizontal="right"/>
    </xf>
    <xf numFmtId="4" fontId="12" fillId="0" borderId="55" xfId="0" applyNumberFormat="1" applyFont="1" applyFill="1" applyBorder="1" applyAlignment="1">
      <alignment horizontal="right"/>
    </xf>
    <xf numFmtId="0" fontId="7" fillId="0" borderId="34" xfId="0" applyFont="1" applyFill="1" applyBorder="1"/>
    <xf numFmtId="0" fontId="7" fillId="0" borderId="20" xfId="0" applyFont="1" applyFill="1" applyBorder="1"/>
    <xf numFmtId="0" fontId="7" fillId="0" borderId="21" xfId="0" applyFont="1" applyFill="1" applyBorder="1"/>
    <xf numFmtId="3" fontId="7" fillId="0" borderId="33" xfId="0" applyNumberFormat="1" applyFont="1" applyFill="1" applyBorder="1" applyAlignment="1">
      <alignment horizontal="right"/>
    </xf>
    <xf numFmtId="166" fontId="7" fillId="0" borderId="57" xfId="0" applyNumberFormat="1" applyFont="1" applyFill="1" applyBorder="1" applyAlignment="1">
      <alignment horizontal="right"/>
    </xf>
    <xf numFmtId="3" fontId="7" fillId="0" borderId="58" xfId="0" applyNumberFormat="1" applyFont="1" applyFill="1" applyBorder="1" applyAlignment="1">
      <alignment horizontal="right"/>
    </xf>
    <xf numFmtId="4" fontId="7" fillId="0" borderId="20" xfId="0" applyNumberFormat="1" applyFont="1" applyFill="1" applyBorder="1" applyAlignment="1">
      <alignment horizontal="right"/>
    </xf>
    <xf numFmtId="3" fontId="7" fillId="0" borderId="21" xfId="0" applyNumberFormat="1" applyFont="1" applyFill="1" applyBorder="1" applyAlignment="1">
      <alignment horizontal="right"/>
    </xf>
    <xf numFmtId="0" fontId="0" fillId="0" borderId="36" xfId="0" applyFill="1" applyBorder="1"/>
    <xf numFmtId="0" fontId="5" fillId="0" borderId="37" xfId="0" applyFont="1" applyFill="1" applyBorder="1"/>
    <xf numFmtId="0" fontId="0" fillId="0" borderId="37" xfId="0" applyFill="1" applyBorder="1"/>
    <xf numFmtId="4" fontId="0" fillId="0" borderId="59" xfId="0" applyNumberFormat="1" applyFill="1" applyBorder="1"/>
    <xf numFmtId="4" fontId="0" fillId="0" borderId="36" xfId="0" applyNumberFormat="1" applyFill="1" applyBorder="1"/>
    <xf numFmtId="4" fontId="0" fillId="0" borderId="37" xfId="0" applyNumberFormat="1" applyFill="1" applyBorder="1"/>
    <xf numFmtId="3" fontId="5" fillId="0" borderId="37" xfId="0" applyNumberFormat="1" applyFont="1" applyFill="1" applyBorder="1" applyAlignment="1">
      <alignment horizontal="right"/>
    </xf>
    <xf numFmtId="3" fontId="5" fillId="0" borderId="59" xfId="0" applyNumberFormat="1" applyFont="1" applyFill="1" applyBorder="1" applyAlignment="1">
      <alignment horizontal="right"/>
    </xf>
    <xf numFmtId="3" fontId="10" fillId="0" borderId="0" xfId="0" applyNumberFormat="1" applyFont="1"/>
    <xf numFmtId="4" fontId="10" fillId="0" borderId="0" xfId="0" applyNumberFormat="1" applyFont="1"/>
    <xf numFmtId="4" fontId="0" fillId="0" borderId="0" xfId="0" applyNumberFormat="1"/>
    <xf numFmtId="0" fontId="13" fillId="0" borderId="0" xfId="1" applyFont="1" applyAlignment="1">
      <alignment horizontal="center"/>
    </xf>
    <xf numFmtId="0" fontId="9" fillId="0" borderId="0" xfId="1"/>
    <xf numFmtId="0" fontId="9" fillId="0" borderId="0" xfId="1" applyFill="1"/>
    <xf numFmtId="0" fontId="14" fillId="0" borderId="0" xfId="1" applyFont="1" applyFill="1" applyAlignment="1">
      <alignment horizontal="centerContinuous"/>
    </xf>
    <xf numFmtId="0" fontId="15" fillId="0" borderId="0" xfId="1" applyFont="1" applyFill="1" applyAlignment="1">
      <alignment horizontal="centerContinuous"/>
    </xf>
    <xf numFmtId="0" fontId="15" fillId="0" borderId="0" xfId="1" applyFont="1" applyFill="1" applyAlignment="1">
      <alignment horizontal="right"/>
    </xf>
    <xf numFmtId="0" fontId="9" fillId="0" borderId="42" xfId="1" applyFont="1" applyFill="1" applyBorder="1" applyAlignment="1">
      <alignment horizontal="center"/>
    </xf>
    <xf numFmtId="0" fontId="9" fillId="0" borderId="43" xfId="1" applyFont="1" applyFill="1" applyBorder="1" applyAlignment="1">
      <alignment horizontal="center"/>
    </xf>
    <xf numFmtId="0" fontId="3" fillId="0" borderId="44" xfId="1" applyFont="1" applyFill="1" applyBorder="1"/>
    <xf numFmtId="0" fontId="9" fillId="0" borderId="44" xfId="1" applyFill="1" applyBorder="1"/>
    <xf numFmtId="0" fontId="10" fillId="0" borderId="44" xfId="1" applyFont="1" applyFill="1" applyBorder="1" applyAlignment="1">
      <alignment horizontal="right"/>
    </xf>
    <xf numFmtId="0" fontId="9" fillId="0" borderId="44" xfId="1" applyFill="1" applyBorder="1" applyAlignment="1">
      <alignment horizontal="left"/>
    </xf>
    <xf numFmtId="0" fontId="9" fillId="0" borderId="45" xfId="1" applyFill="1" applyBorder="1"/>
    <xf numFmtId="49" fontId="9" fillId="0" borderId="46" xfId="1" applyNumberFormat="1" applyFont="1" applyFill="1" applyBorder="1" applyAlignment="1">
      <alignment horizontal="center"/>
    </xf>
    <xf numFmtId="0" fontId="9" fillId="0" borderId="47" xfId="1" applyFont="1" applyFill="1" applyBorder="1" applyAlignment="1">
      <alignment horizontal="center"/>
    </xf>
    <xf numFmtId="0" fontId="3" fillId="0" borderId="48" xfId="1" applyFont="1" applyFill="1" applyBorder="1"/>
    <xf numFmtId="0" fontId="9" fillId="0" borderId="48" xfId="1" applyFill="1" applyBorder="1"/>
    <xf numFmtId="0" fontId="9" fillId="0" borderId="48" xfId="1" applyFill="1" applyBorder="1" applyAlignment="1">
      <alignment horizontal="center" shrinkToFit="1"/>
    </xf>
    <xf numFmtId="0" fontId="9" fillId="0" borderId="49" xfId="1" applyFill="1" applyBorder="1" applyAlignment="1">
      <alignment horizontal="center" shrinkToFit="1"/>
    </xf>
    <xf numFmtId="0" fontId="10" fillId="0" borderId="0" xfId="1" applyFont="1" applyFill="1"/>
    <xf numFmtId="0" fontId="9" fillId="0" borderId="0" xfId="1" applyFont="1" applyFill="1"/>
    <xf numFmtId="0" fontId="9" fillId="0" borderId="0" xfId="1" applyFill="1" applyAlignment="1">
      <alignment horizontal="right"/>
    </xf>
    <xf numFmtId="0" fontId="9" fillId="0" borderId="0" xfId="1" applyFill="1" applyAlignment="1"/>
    <xf numFmtId="49" fontId="4" fillId="0" borderId="57" xfId="1" applyNumberFormat="1" applyFont="1" applyFill="1" applyBorder="1"/>
    <xf numFmtId="0" fontId="4" fillId="0" borderId="15" xfId="1" applyFont="1" applyFill="1" applyBorder="1" applyAlignment="1">
      <alignment horizontal="center"/>
    </xf>
    <xf numFmtId="0" fontId="4" fillId="0" borderId="15" xfId="1" applyNumberFormat="1" applyFont="1" applyFill="1" applyBorder="1" applyAlignment="1">
      <alignment horizontal="center"/>
    </xf>
    <xf numFmtId="0" fontId="4" fillId="0" borderId="57" xfId="1" applyFont="1" applyFill="1" applyBorder="1" applyAlignment="1">
      <alignment horizontal="center"/>
    </xf>
    <xf numFmtId="0" fontId="5" fillId="0" borderId="53" xfId="1" applyFont="1" applyFill="1" applyBorder="1" applyAlignment="1">
      <alignment horizontal="center"/>
    </xf>
    <xf numFmtId="49" fontId="5" fillId="0" borderId="53" xfId="1" applyNumberFormat="1" applyFont="1" applyFill="1" applyBorder="1" applyAlignment="1">
      <alignment horizontal="left"/>
    </xf>
    <xf numFmtId="0" fontId="5" fillId="0" borderId="53" xfId="1" applyFont="1" applyFill="1" applyBorder="1"/>
    <xf numFmtId="0" fontId="9" fillId="0" borderId="53" xfId="1" applyFill="1" applyBorder="1" applyAlignment="1">
      <alignment horizontal="center"/>
    </xf>
    <xf numFmtId="0" fontId="9" fillId="0" borderId="53" xfId="1" applyNumberFormat="1" applyFill="1" applyBorder="1" applyAlignment="1">
      <alignment horizontal="right"/>
    </xf>
    <xf numFmtId="0" fontId="9" fillId="0" borderId="53" xfId="1" applyNumberFormat="1" applyFill="1" applyBorder="1"/>
    <xf numFmtId="0" fontId="9" fillId="0" borderId="0" xfId="1" applyNumberFormat="1"/>
    <xf numFmtId="0" fontId="16" fillId="0" borderId="0" xfId="1" applyFont="1"/>
    <xf numFmtId="0" fontId="7" fillId="0" borderId="53" xfId="1" applyFont="1" applyFill="1" applyBorder="1" applyAlignment="1">
      <alignment horizontal="center"/>
    </xf>
    <xf numFmtId="49" fontId="8" fillId="0" borderId="53" xfId="1" applyNumberFormat="1" applyFont="1" applyFill="1" applyBorder="1" applyAlignment="1">
      <alignment horizontal="left"/>
    </xf>
    <xf numFmtId="0" fontId="8" fillId="0" borderId="53" xfId="1" applyFont="1" applyFill="1" applyBorder="1" applyAlignment="1">
      <alignment wrapText="1"/>
    </xf>
    <xf numFmtId="49" fontId="17" fillId="0" borderId="53" xfId="1" applyNumberFormat="1" applyFont="1" applyFill="1" applyBorder="1" applyAlignment="1">
      <alignment horizontal="center" shrinkToFit="1"/>
    </xf>
    <xf numFmtId="4" fontId="17" fillId="0" borderId="53" xfId="1" applyNumberFormat="1" applyFont="1" applyFill="1" applyBorder="1" applyAlignment="1">
      <alignment horizontal="right"/>
    </xf>
    <xf numFmtId="4" fontId="17" fillId="0" borderId="53" xfId="1" applyNumberFormat="1" applyFont="1" applyFill="1" applyBorder="1"/>
    <xf numFmtId="0" fontId="10" fillId="0" borderId="53" xfId="1" applyFont="1" applyFill="1" applyBorder="1" applyAlignment="1">
      <alignment horizontal="center"/>
    </xf>
    <xf numFmtId="49" fontId="10" fillId="0" borderId="53" xfId="1" applyNumberFormat="1" applyFont="1" applyFill="1" applyBorder="1" applyAlignment="1">
      <alignment horizontal="left"/>
    </xf>
    <xf numFmtId="0" fontId="18" fillId="0" borderId="13" xfId="1" applyFont="1" applyFill="1" applyBorder="1" applyAlignment="1">
      <alignment horizontal="left" wrapText="1"/>
    </xf>
    <xf numFmtId="0" fontId="0" fillId="0" borderId="0" xfId="0" applyFill="1" applyAlignment="1">
      <alignment horizontal="left" wrapText="1"/>
    </xf>
    <xf numFmtId="4" fontId="18" fillId="0" borderId="53" xfId="1" applyNumberFormat="1" applyFont="1" applyFill="1" applyBorder="1" applyAlignment="1">
      <alignment horizontal="right" wrapText="1"/>
    </xf>
    <xf numFmtId="0" fontId="18" fillId="0" borderId="53" xfId="1" applyFont="1" applyFill="1" applyBorder="1" applyAlignment="1">
      <alignment horizontal="left" wrapText="1"/>
    </xf>
    <xf numFmtId="0" fontId="18" fillId="0" borderId="53" xfId="0" applyFont="1" applyFill="1" applyBorder="1" applyAlignment="1">
      <alignment horizontal="right"/>
    </xf>
    <xf numFmtId="0" fontId="19" fillId="0" borderId="0" xfId="1" applyFont="1"/>
    <xf numFmtId="0" fontId="9" fillId="0" borderId="60" xfId="1" applyFill="1" applyBorder="1" applyAlignment="1">
      <alignment horizontal="center"/>
    </xf>
    <xf numFmtId="49" fontId="3" fillId="0" borderId="60" xfId="1" applyNumberFormat="1" applyFont="1" applyFill="1" applyBorder="1" applyAlignment="1">
      <alignment horizontal="left"/>
    </xf>
    <xf numFmtId="0" fontId="3" fillId="0" borderId="60" xfId="1" applyFont="1" applyFill="1" applyBorder="1"/>
    <xf numFmtId="4" fontId="9" fillId="0" borderId="60" xfId="1" applyNumberFormat="1" applyFill="1" applyBorder="1" applyAlignment="1">
      <alignment horizontal="right"/>
    </xf>
    <xf numFmtId="4" fontId="5" fillId="0" borderId="60" xfId="1" applyNumberFormat="1" applyFont="1" applyFill="1" applyBorder="1"/>
    <xf numFmtId="3" fontId="9" fillId="0" borderId="0" xfId="1" applyNumberFormat="1"/>
    <xf numFmtId="0" fontId="9" fillId="0" borderId="0" xfId="1" applyBorder="1"/>
    <xf numFmtId="0" fontId="20" fillId="0" borderId="0" xfId="1" applyFont="1" applyAlignment="1"/>
    <xf numFmtId="0" fontId="9" fillId="0" borderId="0" xfId="1" applyAlignment="1">
      <alignment horizontal="right"/>
    </xf>
    <xf numFmtId="0" fontId="21" fillId="0" borderId="0" xfId="1" applyFont="1" applyBorder="1"/>
    <xf numFmtId="3" fontId="21" fillId="0" borderId="0" xfId="1" applyNumberFormat="1" applyFont="1" applyBorder="1" applyAlignment="1">
      <alignment horizontal="right"/>
    </xf>
    <xf numFmtId="4" fontId="21" fillId="0" borderId="0" xfId="1" applyNumberFormat="1" applyFont="1" applyBorder="1"/>
    <xf numFmtId="0" fontId="20" fillId="0" borderId="0" xfId="1" applyFont="1" applyBorder="1" applyAlignment="1"/>
    <xf numFmtId="0" fontId="9" fillId="0" borderId="0" xfId="1" applyBorder="1" applyAlignment="1">
      <alignment horizontal="right"/>
    </xf>
    <xf numFmtId="49" fontId="10" fillId="0" borderId="5" xfId="0" applyNumberFormat="1" applyFont="1" applyFill="1" applyBorder="1"/>
    <xf numFmtId="3" fontId="7" fillId="0" borderId="6" xfId="0" applyNumberFormat="1" applyFont="1" applyFill="1" applyBorder="1"/>
    <xf numFmtId="3" fontId="7" fillId="0" borderId="53" xfId="0" applyNumberFormat="1" applyFont="1" applyFill="1" applyBorder="1"/>
    <xf numFmtId="3" fontId="7" fillId="0" borderId="54" xfId="0" applyNumberFormat="1" applyFont="1" applyFill="1" applyBorder="1"/>
  </cellXfs>
  <cellStyles count="2">
    <cellStyle name="Normální" xfId="0" builtinId="0"/>
    <cellStyle name="normální_POL.XL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/>
  <dimension ref="A1:BE55"/>
  <sheetViews>
    <sheetView tabSelected="1" topLeftCell="A7" workbookViewId="0"/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2.5703125" customWidth="1"/>
    <col min="6" max="6" width="19.7109375" customWidth="1"/>
    <col min="7" max="7" width="14.140625" customWidth="1"/>
  </cols>
  <sheetData>
    <row r="1" spans="1:57" ht="21.75" customHeight="1" x14ac:dyDescent="0.25">
      <c r="A1" s="1" t="s">
        <v>0</v>
      </c>
      <c r="B1" s="2"/>
      <c r="C1" s="2"/>
      <c r="D1" s="2"/>
      <c r="E1" s="2"/>
      <c r="F1" s="2"/>
      <c r="G1" s="2"/>
    </row>
    <row r="2" spans="1:57" ht="15" customHeight="1" thickBot="1" x14ac:dyDescent="0.25"/>
    <row r="3" spans="1:57" ht="12.95" customHeight="1" x14ac:dyDescent="0.2">
      <c r="A3" s="3" t="s">
        <v>1</v>
      </c>
      <c r="B3" s="4"/>
      <c r="C3" s="5" t="s">
        <v>2</v>
      </c>
      <c r="D3" s="5"/>
      <c r="E3" s="5"/>
      <c r="F3" s="5" t="s">
        <v>3</v>
      </c>
      <c r="G3" s="6"/>
    </row>
    <row r="4" spans="1:57" ht="12.95" customHeight="1" x14ac:dyDescent="0.2">
      <c r="A4" s="7"/>
      <c r="B4" s="8"/>
      <c r="C4" s="9" t="s">
        <v>70</v>
      </c>
      <c r="D4" s="10"/>
      <c r="E4" s="10"/>
      <c r="F4" s="11"/>
      <c r="G4" s="12"/>
    </row>
    <row r="5" spans="1:57" ht="12.95" customHeight="1" x14ac:dyDescent="0.2">
      <c r="A5" s="13" t="s">
        <v>5</v>
      </c>
      <c r="B5" s="14"/>
      <c r="C5" s="15" t="s">
        <v>6</v>
      </c>
      <c r="D5" s="15"/>
      <c r="E5" s="15"/>
      <c r="F5" s="16" t="s">
        <v>7</v>
      </c>
      <c r="G5" s="17"/>
    </row>
    <row r="6" spans="1:57" ht="12.95" customHeight="1" x14ac:dyDescent="0.2">
      <c r="A6" s="7"/>
      <c r="B6" s="8"/>
      <c r="C6" s="9" t="s">
        <v>69</v>
      </c>
      <c r="D6" s="10"/>
      <c r="E6" s="10"/>
      <c r="F6" s="18"/>
      <c r="G6" s="12"/>
    </row>
    <row r="7" spans="1:57" x14ac:dyDescent="0.2">
      <c r="A7" s="13" t="s">
        <v>8</v>
      </c>
      <c r="B7" s="15"/>
      <c r="C7" s="19"/>
      <c r="D7" s="20"/>
      <c r="E7" s="21" t="s">
        <v>9</v>
      </c>
      <c r="F7" s="22"/>
      <c r="G7" s="23">
        <v>0</v>
      </c>
      <c r="H7" s="24"/>
      <c r="I7" s="24"/>
    </row>
    <row r="8" spans="1:57" x14ac:dyDescent="0.2">
      <c r="A8" s="13" t="s">
        <v>10</v>
      </c>
      <c r="B8" s="15"/>
      <c r="C8" s="19" t="s">
        <v>192</v>
      </c>
      <c r="D8" s="20"/>
      <c r="E8" s="16" t="s">
        <v>11</v>
      </c>
      <c r="F8" s="15"/>
      <c r="G8" s="25">
        <f>IF(PocetMJ=0,,ROUND((F30+F32)/PocetMJ,1))</f>
        <v>0</v>
      </c>
    </row>
    <row r="9" spans="1:57" x14ac:dyDescent="0.2">
      <c r="A9" s="26" t="s">
        <v>12</v>
      </c>
      <c r="B9" s="27"/>
      <c r="C9" s="27"/>
      <c r="D9" s="27"/>
      <c r="E9" s="28" t="s">
        <v>13</v>
      </c>
      <c r="F9" s="27"/>
      <c r="G9" s="29"/>
    </row>
    <row r="10" spans="1:57" x14ac:dyDescent="0.2">
      <c r="A10" s="30" t="s">
        <v>14</v>
      </c>
      <c r="B10" s="11"/>
      <c r="C10" s="11"/>
      <c r="D10" s="11"/>
      <c r="E10" s="31" t="s">
        <v>15</v>
      </c>
      <c r="F10" s="11"/>
      <c r="G10" s="12"/>
      <c r="BA10" s="32"/>
      <c r="BB10" s="32"/>
      <c r="BC10" s="32"/>
      <c r="BD10" s="32"/>
      <c r="BE10" s="32"/>
    </row>
    <row r="11" spans="1:57" x14ac:dyDescent="0.2">
      <c r="A11" s="30"/>
      <c r="B11" s="11"/>
      <c r="C11" s="11"/>
      <c r="D11" s="11"/>
      <c r="E11" s="33" t="s">
        <v>191</v>
      </c>
      <c r="F11" s="34"/>
      <c r="G11" s="35"/>
    </row>
    <row r="12" spans="1:57" ht="28.5" customHeight="1" thickBot="1" x14ac:dyDescent="0.25">
      <c r="A12" s="36" t="s">
        <v>16</v>
      </c>
      <c r="B12" s="37"/>
      <c r="C12" s="37"/>
      <c r="D12" s="37"/>
      <c r="E12" s="38"/>
      <c r="F12" s="38"/>
      <c r="G12" s="39"/>
    </row>
    <row r="13" spans="1:57" ht="17.25" customHeight="1" thickBot="1" x14ac:dyDescent="0.25">
      <c r="A13" s="40" t="s">
        <v>17</v>
      </c>
      <c r="B13" s="41"/>
      <c r="C13" s="42"/>
      <c r="D13" s="43" t="s">
        <v>18</v>
      </c>
      <c r="E13" s="44"/>
      <c r="F13" s="44"/>
      <c r="G13" s="42"/>
    </row>
    <row r="14" spans="1:57" ht="15.95" customHeight="1" x14ac:dyDescent="0.2">
      <c r="A14" s="45"/>
      <c r="B14" s="46" t="s">
        <v>19</v>
      </c>
      <c r="C14" s="47">
        <f>Dodavka</f>
        <v>0</v>
      </c>
      <c r="D14" s="48"/>
      <c r="E14" s="49"/>
      <c r="F14" s="50"/>
      <c r="G14" s="47"/>
    </row>
    <row r="15" spans="1:57" ht="15.95" customHeight="1" x14ac:dyDescent="0.2">
      <c r="A15" s="45" t="s">
        <v>20</v>
      </c>
      <c r="B15" s="46" t="s">
        <v>21</v>
      </c>
      <c r="C15" s="47">
        <f>Mont</f>
        <v>0</v>
      </c>
      <c r="D15" s="26"/>
      <c r="E15" s="51"/>
      <c r="F15" s="52"/>
      <c r="G15" s="47"/>
    </row>
    <row r="16" spans="1:57" ht="15.95" customHeight="1" x14ac:dyDescent="0.2">
      <c r="A16" s="45" t="s">
        <v>22</v>
      </c>
      <c r="B16" s="46" t="s">
        <v>23</v>
      </c>
      <c r="C16" s="47">
        <f>HSV</f>
        <v>0</v>
      </c>
      <c r="D16" s="26"/>
      <c r="E16" s="51"/>
      <c r="F16" s="52"/>
      <c r="G16" s="47"/>
    </row>
    <row r="17" spans="1:7" ht="15.95" customHeight="1" x14ac:dyDescent="0.2">
      <c r="A17" s="53" t="s">
        <v>24</v>
      </c>
      <c r="B17" s="46" t="s">
        <v>25</v>
      </c>
      <c r="C17" s="47">
        <f>PSV</f>
        <v>0</v>
      </c>
      <c r="D17" s="26"/>
      <c r="E17" s="51"/>
      <c r="F17" s="52"/>
      <c r="G17" s="47"/>
    </row>
    <row r="18" spans="1:7" ht="15.95" customHeight="1" x14ac:dyDescent="0.2">
      <c r="A18" s="54" t="s">
        <v>26</v>
      </c>
      <c r="B18" s="46"/>
      <c r="C18" s="47">
        <f>SUM(C14:C17)</f>
        <v>0</v>
      </c>
      <c r="D18" s="55"/>
      <c r="E18" s="51"/>
      <c r="F18" s="52"/>
      <c r="G18" s="47"/>
    </row>
    <row r="19" spans="1:7" ht="15.95" customHeight="1" x14ac:dyDescent="0.2">
      <c r="A19" s="54"/>
      <c r="B19" s="46"/>
      <c r="C19" s="47"/>
      <c r="D19" s="26"/>
      <c r="E19" s="51"/>
      <c r="F19" s="52"/>
      <c r="G19" s="47"/>
    </row>
    <row r="20" spans="1:7" ht="15.95" customHeight="1" x14ac:dyDescent="0.2">
      <c r="A20" s="54" t="s">
        <v>27</v>
      </c>
      <c r="B20" s="46"/>
      <c r="C20" s="47">
        <f>HZS</f>
        <v>0</v>
      </c>
      <c r="D20" s="26"/>
      <c r="E20" s="51"/>
      <c r="F20" s="52"/>
      <c r="G20" s="47"/>
    </row>
    <row r="21" spans="1:7" ht="15.95" customHeight="1" x14ac:dyDescent="0.2">
      <c r="A21" s="30" t="s">
        <v>28</v>
      </c>
      <c r="B21" s="11"/>
      <c r="C21" s="47">
        <f>C18+C20</f>
        <v>0</v>
      </c>
      <c r="D21" s="26" t="s">
        <v>29</v>
      </c>
      <c r="E21" s="51"/>
      <c r="F21" s="52"/>
      <c r="G21" s="47">
        <f>G22-SUM(G14:G20)</f>
        <v>0</v>
      </c>
    </row>
    <row r="22" spans="1:7" ht="15.95" customHeight="1" thickBot="1" x14ac:dyDescent="0.25">
      <c r="A22" s="26" t="s">
        <v>30</v>
      </c>
      <c r="B22" s="27"/>
      <c r="C22" s="56">
        <f>C21+G22</f>
        <v>0</v>
      </c>
      <c r="D22" s="57" t="s">
        <v>31</v>
      </c>
      <c r="E22" s="58"/>
      <c r="F22" s="59"/>
      <c r="G22" s="47">
        <f>VRN</f>
        <v>0</v>
      </c>
    </row>
    <row r="23" spans="1:7" x14ac:dyDescent="0.2">
      <c r="A23" s="3" t="s">
        <v>32</v>
      </c>
      <c r="B23" s="5"/>
      <c r="C23" s="60" t="s">
        <v>33</v>
      </c>
      <c r="D23" s="5"/>
      <c r="E23" s="60" t="s">
        <v>34</v>
      </c>
      <c r="F23" s="5"/>
      <c r="G23" s="6"/>
    </row>
    <row r="24" spans="1:7" x14ac:dyDescent="0.2">
      <c r="A24" s="13"/>
      <c r="B24" s="15"/>
      <c r="C24" s="16" t="s">
        <v>35</v>
      </c>
      <c r="D24" s="15"/>
      <c r="E24" s="16" t="s">
        <v>35</v>
      </c>
      <c r="F24" s="15"/>
      <c r="G24" s="17"/>
    </row>
    <row r="25" spans="1:7" x14ac:dyDescent="0.2">
      <c r="A25" s="30" t="s">
        <v>36</v>
      </c>
      <c r="B25" s="61"/>
      <c r="C25" s="31" t="s">
        <v>36</v>
      </c>
      <c r="D25" s="11"/>
      <c r="E25" s="31" t="s">
        <v>36</v>
      </c>
      <c r="F25" s="11"/>
      <c r="G25" s="12"/>
    </row>
    <row r="26" spans="1:7" x14ac:dyDescent="0.2">
      <c r="A26" s="30"/>
      <c r="B26" s="62"/>
      <c r="C26" s="31" t="s">
        <v>37</v>
      </c>
      <c r="D26" s="11"/>
      <c r="E26" s="31" t="s">
        <v>38</v>
      </c>
      <c r="F26" s="11"/>
      <c r="G26" s="12"/>
    </row>
    <row r="27" spans="1:7" x14ac:dyDescent="0.2">
      <c r="A27" s="30"/>
      <c r="B27" s="11"/>
      <c r="C27" s="31"/>
      <c r="D27" s="11"/>
      <c r="E27" s="31"/>
      <c r="F27" s="11"/>
      <c r="G27" s="12"/>
    </row>
    <row r="28" spans="1:7" ht="97.5" customHeight="1" x14ac:dyDescent="0.2">
      <c r="A28" s="30"/>
      <c r="B28" s="11"/>
      <c r="C28" s="31"/>
      <c r="D28" s="11"/>
      <c r="E28" s="31"/>
      <c r="F28" s="11"/>
      <c r="G28" s="12"/>
    </row>
    <row r="29" spans="1:7" x14ac:dyDescent="0.2">
      <c r="A29" s="13" t="s">
        <v>39</v>
      </c>
      <c r="B29" s="15"/>
      <c r="C29" s="63">
        <v>0</v>
      </c>
      <c r="D29" s="15" t="s">
        <v>40</v>
      </c>
      <c r="E29" s="16"/>
      <c r="F29" s="64">
        <v>0</v>
      </c>
      <c r="G29" s="17"/>
    </row>
    <row r="30" spans="1:7" x14ac:dyDescent="0.2">
      <c r="A30" s="13" t="s">
        <v>39</v>
      </c>
      <c r="B30" s="15"/>
      <c r="C30" s="63">
        <v>15</v>
      </c>
      <c r="D30" s="15" t="s">
        <v>40</v>
      </c>
      <c r="E30" s="16"/>
      <c r="F30" s="64">
        <v>0</v>
      </c>
      <c r="G30" s="17"/>
    </row>
    <row r="31" spans="1:7" x14ac:dyDescent="0.2">
      <c r="A31" s="13" t="s">
        <v>41</v>
      </c>
      <c r="B31" s="15"/>
      <c r="C31" s="63">
        <v>15</v>
      </c>
      <c r="D31" s="15" t="s">
        <v>40</v>
      </c>
      <c r="E31" s="16"/>
      <c r="F31" s="65">
        <f>ROUND(PRODUCT(F30,C31/100),0)</f>
        <v>0</v>
      </c>
      <c r="G31" s="29"/>
    </row>
    <row r="32" spans="1:7" x14ac:dyDescent="0.2">
      <c r="A32" s="13" t="s">
        <v>39</v>
      </c>
      <c r="B32" s="15"/>
      <c r="C32" s="63">
        <v>21</v>
      </c>
      <c r="D32" s="15" t="s">
        <v>40</v>
      </c>
      <c r="E32" s="16"/>
      <c r="F32" s="64">
        <v>0</v>
      </c>
      <c r="G32" s="17"/>
    </row>
    <row r="33" spans="1:8" x14ac:dyDescent="0.2">
      <c r="A33" s="13" t="s">
        <v>41</v>
      </c>
      <c r="B33" s="15"/>
      <c r="C33" s="63">
        <v>21</v>
      </c>
      <c r="D33" s="15" t="s">
        <v>40</v>
      </c>
      <c r="E33" s="16"/>
      <c r="F33" s="65">
        <f>ROUND(PRODUCT(F32,C33/100),0)</f>
        <v>0</v>
      </c>
      <c r="G33" s="29"/>
    </row>
    <row r="34" spans="1:8" s="71" customFormat="1" ht="19.5" customHeight="1" thickBot="1" x14ac:dyDescent="0.3">
      <c r="A34" s="66" t="s">
        <v>42</v>
      </c>
      <c r="B34" s="67"/>
      <c r="C34" s="67"/>
      <c r="D34" s="67"/>
      <c r="E34" s="68"/>
      <c r="F34" s="69">
        <f>ROUND(SUM(F29:F33),0)</f>
        <v>0</v>
      </c>
      <c r="G34" s="70"/>
    </row>
    <row r="36" spans="1:8" x14ac:dyDescent="0.2">
      <c r="A36" s="72" t="s">
        <v>43</v>
      </c>
      <c r="B36" s="72"/>
      <c r="C36" s="72"/>
      <c r="D36" s="72"/>
      <c r="E36" s="72"/>
      <c r="F36" s="72"/>
      <c r="G36" s="72"/>
      <c r="H36" t="s">
        <v>4</v>
      </c>
    </row>
    <row r="37" spans="1:8" ht="14.25" customHeight="1" x14ac:dyDescent="0.2">
      <c r="A37" s="72"/>
      <c r="B37" s="73"/>
      <c r="C37" s="73"/>
      <c r="D37" s="73"/>
      <c r="E37" s="73"/>
      <c r="F37" s="73"/>
      <c r="G37" s="73"/>
      <c r="H37" t="s">
        <v>4</v>
      </c>
    </row>
    <row r="38" spans="1:8" ht="12.75" customHeight="1" x14ac:dyDescent="0.2">
      <c r="A38" s="74"/>
      <c r="B38" s="73"/>
      <c r="C38" s="73"/>
      <c r="D38" s="73"/>
      <c r="E38" s="73"/>
      <c r="F38" s="73"/>
      <c r="G38" s="73"/>
      <c r="H38" t="s">
        <v>4</v>
      </c>
    </row>
    <row r="39" spans="1:8" x14ac:dyDescent="0.2">
      <c r="A39" s="74"/>
      <c r="B39" s="73"/>
      <c r="C39" s="73"/>
      <c r="D39" s="73"/>
      <c r="E39" s="73"/>
      <c r="F39" s="73"/>
      <c r="G39" s="73"/>
      <c r="H39" t="s">
        <v>4</v>
      </c>
    </row>
    <row r="40" spans="1:8" x14ac:dyDescent="0.2">
      <c r="A40" s="74"/>
      <c r="B40" s="73"/>
      <c r="C40" s="73"/>
      <c r="D40" s="73"/>
      <c r="E40" s="73"/>
      <c r="F40" s="73"/>
      <c r="G40" s="73"/>
      <c r="H40" t="s">
        <v>4</v>
      </c>
    </row>
    <row r="41" spans="1:8" x14ac:dyDescent="0.2">
      <c r="A41" s="74"/>
      <c r="B41" s="73"/>
      <c r="C41" s="73"/>
      <c r="D41" s="73"/>
      <c r="E41" s="73"/>
      <c r="F41" s="73"/>
      <c r="G41" s="73"/>
      <c r="H41" t="s">
        <v>4</v>
      </c>
    </row>
    <row r="42" spans="1:8" x14ac:dyDescent="0.2">
      <c r="A42" s="74"/>
      <c r="B42" s="73"/>
      <c r="C42" s="73"/>
      <c r="D42" s="73"/>
      <c r="E42" s="73"/>
      <c r="F42" s="73"/>
      <c r="G42" s="73"/>
      <c r="H42" t="s">
        <v>4</v>
      </c>
    </row>
    <row r="43" spans="1:8" x14ac:dyDescent="0.2">
      <c r="A43" s="74"/>
      <c r="B43" s="73"/>
      <c r="C43" s="73"/>
      <c r="D43" s="73"/>
      <c r="E43" s="73"/>
      <c r="F43" s="73"/>
      <c r="G43" s="73"/>
      <c r="H43" t="s">
        <v>4</v>
      </c>
    </row>
    <row r="44" spans="1:8" x14ac:dyDescent="0.2">
      <c r="A44" s="74"/>
      <c r="B44" s="73"/>
      <c r="C44" s="73"/>
      <c r="D44" s="73"/>
      <c r="E44" s="73"/>
      <c r="F44" s="73"/>
      <c r="G44" s="73"/>
      <c r="H44" t="s">
        <v>4</v>
      </c>
    </row>
    <row r="45" spans="1:8" ht="3" customHeight="1" x14ac:dyDescent="0.2">
      <c r="A45" s="74"/>
      <c r="B45" s="73"/>
      <c r="C45" s="73"/>
      <c r="D45" s="73"/>
      <c r="E45" s="73"/>
      <c r="F45" s="73"/>
      <c r="G45" s="73"/>
      <c r="H45" t="s">
        <v>4</v>
      </c>
    </row>
    <row r="46" spans="1:8" x14ac:dyDescent="0.2">
      <c r="B46" s="75"/>
      <c r="C46" s="75"/>
      <c r="D46" s="75"/>
      <c r="E46" s="75"/>
      <c r="F46" s="75"/>
      <c r="G46" s="75"/>
    </row>
    <row r="47" spans="1:8" x14ac:dyDescent="0.2">
      <c r="B47" s="75"/>
      <c r="C47" s="75"/>
      <c r="D47" s="75"/>
      <c r="E47" s="75"/>
      <c r="F47" s="75"/>
      <c r="G47" s="75"/>
    </row>
    <row r="48" spans="1:8" x14ac:dyDescent="0.2">
      <c r="B48" s="75"/>
      <c r="C48" s="75"/>
      <c r="D48" s="75"/>
      <c r="E48" s="75"/>
      <c r="F48" s="75"/>
      <c r="G48" s="75"/>
    </row>
    <row r="49" spans="2:7" x14ac:dyDescent="0.2">
      <c r="B49" s="75"/>
      <c r="C49" s="75"/>
      <c r="D49" s="75"/>
      <c r="E49" s="75"/>
      <c r="F49" s="75"/>
      <c r="G49" s="75"/>
    </row>
    <row r="50" spans="2:7" x14ac:dyDescent="0.2">
      <c r="B50" s="75"/>
      <c r="C50" s="75"/>
      <c r="D50" s="75"/>
      <c r="E50" s="75"/>
      <c r="F50" s="75"/>
      <c r="G50" s="75"/>
    </row>
    <row r="51" spans="2:7" x14ac:dyDescent="0.2">
      <c r="B51" s="75"/>
      <c r="C51" s="75"/>
      <c r="D51" s="75"/>
      <c r="E51" s="75"/>
      <c r="F51" s="75"/>
      <c r="G51" s="75"/>
    </row>
    <row r="52" spans="2:7" x14ac:dyDescent="0.2">
      <c r="B52" s="75"/>
      <c r="C52" s="75"/>
      <c r="D52" s="75"/>
      <c r="E52" s="75"/>
      <c r="F52" s="75"/>
      <c r="G52" s="75"/>
    </row>
    <row r="53" spans="2:7" x14ac:dyDescent="0.2">
      <c r="B53" s="75"/>
      <c r="C53" s="75"/>
      <c r="D53" s="75"/>
      <c r="E53" s="75"/>
      <c r="F53" s="75"/>
      <c r="G53" s="75"/>
    </row>
    <row r="54" spans="2:7" x14ac:dyDescent="0.2">
      <c r="B54" s="75"/>
      <c r="C54" s="75"/>
      <c r="D54" s="75"/>
      <c r="E54" s="75"/>
      <c r="F54" s="75"/>
      <c r="G54" s="75"/>
    </row>
    <row r="55" spans="2:7" x14ac:dyDescent="0.2">
      <c r="B55" s="75"/>
      <c r="C55" s="75"/>
      <c r="D55" s="75"/>
      <c r="E55" s="75"/>
      <c r="F55" s="75"/>
      <c r="G55" s="75"/>
    </row>
  </sheetData>
  <mergeCells count="14">
    <mergeCell ref="B54:G54"/>
    <mergeCell ref="B55:G55"/>
    <mergeCell ref="B48:G48"/>
    <mergeCell ref="B49:G49"/>
    <mergeCell ref="B50:G50"/>
    <mergeCell ref="B51:G51"/>
    <mergeCell ref="B52:G52"/>
    <mergeCell ref="B53:G53"/>
    <mergeCell ref="C7:D7"/>
    <mergeCell ref="C8:D8"/>
    <mergeCell ref="E11:G11"/>
    <mergeCell ref="B37:G45"/>
    <mergeCell ref="B46:G46"/>
    <mergeCell ref="B47:G47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1"/>
  <dimension ref="A1:BE72"/>
  <sheetViews>
    <sheetView workbookViewId="0">
      <selection activeCell="A20" sqref="A20"/>
    </sheetView>
  </sheetViews>
  <sheetFormatPr defaultRowHeight="12.75" x14ac:dyDescent="0.2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9" ht="13.5" thickTop="1" x14ac:dyDescent="0.2">
      <c r="A1" s="76" t="s">
        <v>5</v>
      </c>
      <c r="B1" s="77"/>
      <c r="C1" s="78" t="str">
        <f>CONCATENATE(cislostavby," ",nazevstavby)</f>
        <v xml:space="preserve"> Oplocení zakázaného pásma</v>
      </c>
      <c r="D1" s="79"/>
      <c r="E1" s="80"/>
      <c r="F1" s="79"/>
      <c r="G1" s="81"/>
      <c r="H1" s="82"/>
      <c r="I1" s="83"/>
    </row>
    <row r="2" spans="1:9" ht="13.5" thickBot="1" x14ac:dyDescent="0.25">
      <c r="A2" s="84" t="s">
        <v>1</v>
      </c>
      <c r="B2" s="85"/>
      <c r="C2" s="86" t="str">
        <f>CONCATENATE(cisloobjektu," ",nazevobjektu)</f>
        <v xml:space="preserve"> 501-17.3-Odvodnění v rohu u brány č.1</v>
      </c>
      <c r="D2" s="87"/>
      <c r="E2" s="88"/>
      <c r="F2" s="87"/>
      <c r="G2" s="89"/>
      <c r="H2" s="89"/>
      <c r="I2" s="90"/>
    </row>
    <row r="3" spans="1:9" ht="13.5" thickTop="1" x14ac:dyDescent="0.2">
      <c r="F3" s="11"/>
    </row>
    <row r="4" spans="1:9" ht="19.5" customHeight="1" x14ac:dyDescent="0.25">
      <c r="A4" s="91" t="s">
        <v>44</v>
      </c>
      <c r="B4" s="1"/>
      <c r="C4" s="1"/>
      <c r="D4" s="1"/>
      <c r="E4" s="92"/>
      <c r="F4" s="1"/>
      <c r="G4" s="1"/>
      <c r="H4" s="1"/>
      <c r="I4" s="1"/>
    </row>
    <row r="5" spans="1:9" ht="13.5" thickBot="1" x14ac:dyDescent="0.25"/>
    <row r="6" spans="1:9" s="11" customFormat="1" ht="13.5" thickBot="1" x14ac:dyDescent="0.25">
      <c r="A6" s="93"/>
      <c r="B6" s="94" t="s">
        <v>45</v>
      </c>
      <c r="C6" s="94"/>
      <c r="D6" s="95"/>
      <c r="E6" s="96" t="s">
        <v>46</v>
      </c>
      <c r="F6" s="97" t="s">
        <v>47</v>
      </c>
      <c r="G6" s="97" t="s">
        <v>48</v>
      </c>
      <c r="H6" s="97" t="s">
        <v>49</v>
      </c>
      <c r="I6" s="98" t="s">
        <v>27</v>
      </c>
    </row>
    <row r="7" spans="1:9" s="11" customFormat="1" x14ac:dyDescent="0.2">
      <c r="A7" s="201" t="str">
        <f>Položky!B7</f>
        <v>1</v>
      </c>
      <c r="B7" s="99" t="str">
        <f>Položky!C7</f>
        <v>Zemní práce</v>
      </c>
      <c r="C7" s="100"/>
      <c r="D7" s="101"/>
      <c r="E7" s="202">
        <f>Položky!BA49</f>
        <v>0</v>
      </c>
      <c r="F7" s="203">
        <f>Položky!BB49</f>
        <v>0</v>
      </c>
      <c r="G7" s="203">
        <f>Položky!BC49</f>
        <v>0</v>
      </c>
      <c r="H7" s="203">
        <f>Položky!BD49</f>
        <v>0</v>
      </c>
      <c r="I7" s="204">
        <f>Položky!BE49</f>
        <v>0</v>
      </c>
    </row>
    <row r="8" spans="1:9" s="11" customFormat="1" x14ac:dyDescent="0.2">
      <c r="A8" s="201" t="str">
        <f>Položky!B50</f>
        <v>2</v>
      </c>
      <c r="B8" s="99" t="str">
        <f>Položky!C50</f>
        <v>Základy,zvláštní zakládání</v>
      </c>
      <c r="C8" s="100"/>
      <c r="D8" s="101"/>
      <c r="E8" s="202">
        <f>Položky!BA57</f>
        <v>0</v>
      </c>
      <c r="F8" s="203">
        <f>Položky!BB57</f>
        <v>0</v>
      </c>
      <c r="G8" s="203">
        <f>Položky!BC57</f>
        <v>0</v>
      </c>
      <c r="H8" s="203">
        <f>Položky!BD57</f>
        <v>0</v>
      </c>
      <c r="I8" s="204">
        <f>Položky!BE57</f>
        <v>0</v>
      </c>
    </row>
    <row r="9" spans="1:9" s="11" customFormat="1" x14ac:dyDescent="0.2">
      <c r="A9" s="201" t="str">
        <f>Položky!B58</f>
        <v>5</v>
      </c>
      <c r="B9" s="99" t="str">
        <f>Položky!C58</f>
        <v>Komunikace</v>
      </c>
      <c r="C9" s="100"/>
      <c r="D9" s="101"/>
      <c r="E9" s="202">
        <f>Položky!BA61</f>
        <v>0</v>
      </c>
      <c r="F9" s="203">
        <f>Položky!BB61</f>
        <v>0</v>
      </c>
      <c r="G9" s="203">
        <f>Položky!BC61</f>
        <v>0</v>
      </c>
      <c r="H9" s="203">
        <f>Položky!BD61</f>
        <v>0</v>
      </c>
      <c r="I9" s="204">
        <f>Položky!BE61</f>
        <v>0</v>
      </c>
    </row>
    <row r="10" spans="1:9" s="11" customFormat="1" x14ac:dyDescent="0.2">
      <c r="A10" s="201" t="str">
        <f>Položky!B62</f>
        <v>8</v>
      </c>
      <c r="B10" s="99" t="str">
        <f>Položky!C62</f>
        <v>Trubní vedení</v>
      </c>
      <c r="C10" s="100"/>
      <c r="D10" s="101"/>
      <c r="E10" s="202">
        <f>Položky!BA71</f>
        <v>0</v>
      </c>
      <c r="F10" s="203">
        <f>Položky!BB71</f>
        <v>0</v>
      </c>
      <c r="G10" s="203">
        <f>Položky!BC71</f>
        <v>0</v>
      </c>
      <c r="H10" s="203">
        <f>Položky!BD71</f>
        <v>0</v>
      </c>
      <c r="I10" s="204">
        <f>Položky!BE71</f>
        <v>0</v>
      </c>
    </row>
    <row r="11" spans="1:9" s="11" customFormat="1" x14ac:dyDescent="0.2">
      <c r="A11" s="201" t="str">
        <f>Položky!B72</f>
        <v>97</v>
      </c>
      <c r="B11" s="99" t="str">
        <f>Položky!C72</f>
        <v>Prorážení otvorů</v>
      </c>
      <c r="C11" s="100"/>
      <c r="D11" s="101"/>
      <c r="E11" s="202">
        <f>Položky!BA79</f>
        <v>0</v>
      </c>
      <c r="F11" s="203">
        <f>Položky!BB79</f>
        <v>0</v>
      </c>
      <c r="G11" s="203">
        <f>Položky!BC79</f>
        <v>0</v>
      </c>
      <c r="H11" s="203">
        <f>Položky!BD79</f>
        <v>0</v>
      </c>
      <c r="I11" s="204">
        <f>Položky!BE79</f>
        <v>0</v>
      </c>
    </row>
    <row r="12" spans="1:9" s="11" customFormat="1" x14ac:dyDescent="0.2">
      <c r="A12" s="201" t="str">
        <f>Položky!B80</f>
        <v>99</v>
      </c>
      <c r="B12" s="99" t="str">
        <f>Položky!C80</f>
        <v>Staveništní přesun hmot</v>
      </c>
      <c r="C12" s="100"/>
      <c r="D12" s="101"/>
      <c r="E12" s="202">
        <f>Položky!BA84</f>
        <v>0</v>
      </c>
      <c r="F12" s="203">
        <f>Položky!BB84</f>
        <v>0</v>
      </c>
      <c r="G12" s="203">
        <f>Položky!BC84</f>
        <v>0</v>
      </c>
      <c r="H12" s="203">
        <f>Položky!BD84</f>
        <v>0</v>
      </c>
      <c r="I12" s="204">
        <f>Položky!BE84</f>
        <v>0</v>
      </c>
    </row>
    <row r="13" spans="1:9" s="11" customFormat="1" x14ac:dyDescent="0.2">
      <c r="A13" s="201" t="str">
        <f>Položky!B85</f>
        <v>713</v>
      </c>
      <c r="B13" s="99" t="str">
        <f>Položky!C85</f>
        <v>Izolace tepelné</v>
      </c>
      <c r="C13" s="100"/>
      <c r="D13" s="101"/>
      <c r="E13" s="202">
        <f>Položky!BA90</f>
        <v>0</v>
      </c>
      <c r="F13" s="203">
        <f>Položky!BB90</f>
        <v>0</v>
      </c>
      <c r="G13" s="203">
        <f>Položky!BC90</f>
        <v>0</v>
      </c>
      <c r="H13" s="203">
        <f>Položky!BD90</f>
        <v>0</v>
      </c>
      <c r="I13" s="204">
        <f>Položky!BE90</f>
        <v>0</v>
      </c>
    </row>
    <row r="14" spans="1:9" s="11" customFormat="1" ht="13.5" thickBot="1" x14ac:dyDescent="0.25">
      <c r="A14" s="201" t="str">
        <f>Položky!B91</f>
        <v>M46</v>
      </c>
      <c r="B14" s="99" t="str">
        <f>Položky!C91</f>
        <v>Zemní práce při montážích</v>
      </c>
      <c r="C14" s="100"/>
      <c r="D14" s="101"/>
      <c r="E14" s="202">
        <f>Položky!BA99</f>
        <v>0</v>
      </c>
      <c r="F14" s="203">
        <f>Položky!BB99</f>
        <v>0</v>
      </c>
      <c r="G14" s="203">
        <f>Položky!BC99</f>
        <v>0</v>
      </c>
      <c r="H14" s="203">
        <f>Položky!BD99</f>
        <v>0</v>
      </c>
      <c r="I14" s="204">
        <f>Položky!BE99</f>
        <v>0</v>
      </c>
    </row>
    <row r="15" spans="1:9" s="107" customFormat="1" ht="13.5" thickBot="1" x14ac:dyDescent="0.25">
      <c r="A15" s="102"/>
      <c r="B15" s="94" t="s">
        <v>50</v>
      </c>
      <c r="C15" s="94"/>
      <c r="D15" s="103"/>
      <c r="E15" s="104">
        <f>SUM(E7:E14)</f>
        <v>0</v>
      </c>
      <c r="F15" s="105">
        <f>SUM(F7:F14)</f>
        <v>0</v>
      </c>
      <c r="G15" s="105">
        <f>SUM(G7:G14)</f>
        <v>0</v>
      </c>
      <c r="H15" s="105">
        <f>SUM(H7:H14)</f>
        <v>0</v>
      </c>
      <c r="I15" s="106">
        <f>SUM(I7:I14)</f>
        <v>0</v>
      </c>
    </row>
    <row r="16" spans="1:9" x14ac:dyDescent="0.2">
      <c r="A16" s="100"/>
      <c r="B16" s="100"/>
      <c r="C16" s="100"/>
      <c r="D16" s="100"/>
      <c r="E16" s="100"/>
      <c r="F16" s="100"/>
      <c r="G16" s="100"/>
      <c r="H16" s="100"/>
      <c r="I16" s="100"/>
    </row>
    <row r="17" spans="1:57" ht="19.5" customHeight="1" x14ac:dyDescent="0.25">
      <c r="A17" s="108" t="s">
        <v>51</v>
      </c>
      <c r="B17" s="108"/>
      <c r="C17" s="108"/>
      <c r="D17" s="108"/>
      <c r="E17" s="108"/>
      <c r="F17" s="108"/>
      <c r="G17" s="109"/>
      <c r="H17" s="108"/>
      <c r="I17" s="108"/>
      <c r="BA17" s="32"/>
      <c r="BB17" s="32"/>
      <c r="BC17" s="32"/>
      <c r="BD17" s="32"/>
      <c r="BE17" s="32"/>
    </row>
    <row r="18" spans="1:57" ht="13.5" thickBot="1" x14ac:dyDescent="0.25">
      <c r="A18" s="110"/>
      <c r="B18" s="110"/>
      <c r="C18" s="110"/>
      <c r="D18" s="110"/>
      <c r="E18" s="110"/>
      <c r="F18" s="110"/>
      <c r="G18" s="110"/>
      <c r="H18" s="110"/>
      <c r="I18" s="110"/>
    </row>
    <row r="19" spans="1:57" x14ac:dyDescent="0.2">
      <c r="A19" s="111" t="s">
        <v>52</v>
      </c>
      <c r="B19" s="112"/>
      <c r="C19" s="112"/>
      <c r="D19" s="113"/>
      <c r="E19" s="114" t="s">
        <v>53</v>
      </c>
      <c r="F19" s="115" t="s">
        <v>54</v>
      </c>
      <c r="G19" s="116" t="s">
        <v>55</v>
      </c>
      <c r="H19" s="117"/>
      <c r="I19" s="118" t="s">
        <v>53</v>
      </c>
    </row>
    <row r="20" spans="1:57" x14ac:dyDescent="0.2">
      <c r="A20" s="119"/>
      <c r="B20" s="120"/>
      <c r="C20" s="120"/>
      <c r="D20" s="121"/>
      <c r="E20" s="122"/>
      <c r="F20" s="123"/>
      <c r="G20" s="124">
        <f>CHOOSE(BA20+1,HSV+PSV,HSV+PSV+Mont,HSV+PSV+Dodavka+Mont,HSV,PSV,Mont,Dodavka,Mont+Dodavka,0)</f>
        <v>0</v>
      </c>
      <c r="H20" s="125"/>
      <c r="I20" s="126">
        <f>E20+F20*G20/100</f>
        <v>0</v>
      </c>
      <c r="BA20">
        <v>8</v>
      </c>
    </row>
    <row r="21" spans="1:57" ht="13.5" thickBot="1" x14ac:dyDescent="0.25">
      <c r="A21" s="127"/>
      <c r="B21" s="128" t="s">
        <v>56</v>
      </c>
      <c r="C21" s="129"/>
      <c r="D21" s="130"/>
      <c r="E21" s="131"/>
      <c r="F21" s="132"/>
      <c r="G21" s="132"/>
      <c r="H21" s="133">
        <f>SUM(H20:H20)</f>
        <v>0</v>
      </c>
      <c r="I21" s="134"/>
    </row>
    <row r="22" spans="1:57" x14ac:dyDescent="0.2">
      <c r="A22" s="110"/>
      <c r="B22" s="110"/>
      <c r="C22" s="110"/>
      <c r="D22" s="110"/>
      <c r="E22" s="110"/>
      <c r="F22" s="110"/>
      <c r="G22" s="110"/>
      <c r="H22" s="110"/>
      <c r="I22" s="110"/>
    </row>
    <row r="23" spans="1:57" x14ac:dyDescent="0.2">
      <c r="B23" s="107"/>
      <c r="F23" s="135"/>
      <c r="G23" s="136"/>
      <c r="H23" s="136"/>
      <c r="I23" s="137"/>
    </row>
    <row r="24" spans="1:57" x14ac:dyDescent="0.2">
      <c r="F24" s="135"/>
      <c r="G24" s="136"/>
      <c r="H24" s="136"/>
      <c r="I24" s="137"/>
    </row>
    <row r="25" spans="1:57" x14ac:dyDescent="0.2">
      <c r="F25" s="135"/>
      <c r="G25" s="136"/>
      <c r="H25" s="136"/>
      <c r="I25" s="137"/>
    </row>
    <row r="26" spans="1:57" x14ac:dyDescent="0.2">
      <c r="F26" s="135"/>
      <c r="G26" s="136"/>
      <c r="H26" s="136"/>
      <c r="I26" s="137"/>
    </row>
    <row r="27" spans="1:57" x14ac:dyDescent="0.2">
      <c r="F27" s="135"/>
      <c r="G27" s="136"/>
      <c r="H27" s="136"/>
      <c r="I27" s="137"/>
    </row>
    <row r="28" spans="1:57" x14ac:dyDescent="0.2">
      <c r="F28" s="135"/>
      <c r="G28" s="136"/>
      <c r="H28" s="136"/>
      <c r="I28" s="137"/>
    </row>
    <row r="29" spans="1:57" x14ac:dyDescent="0.2">
      <c r="F29" s="135"/>
      <c r="G29" s="136"/>
      <c r="H29" s="136"/>
      <c r="I29" s="137"/>
    </row>
    <row r="30" spans="1:57" x14ac:dyDescent="0.2">
      <c r="F30" s="135"/>
      <c r="G30" s="136"/>
      <c r="H30" s="136"/>
      <c r="I30" s="137"/>
    </row>
    <row r="31" spans="1:57" x14ac:dyDescent="0.2">
      <c r="F31" s="135"/>
      <c r="G31" s="136"/>
      <c r="H31" s="136"/>
      <c r="I31" s="137"/>
    </row>
    <row r="32" spans="1:57" x14ac:dyDescent="0.2">
      <c r="F32" s="135"/>
      <c r="G32" s="136"/>
      <c r="H32" s="136"/>
      <c r="I32" s="137"/>
    </row>
    <row r="33" spans="6:9" x14ac:dyDescent="0.2">
      <c r="F33" s="135"/>
      <c r="G33" s="136"/>
      <c r="H33" s="136"/>
      <c r="I33" s="137"/>
    </row>
    <row r="34" spans="6:9" x14ac:dyDescent="0.2">
      <c r="F34" s="135"/>
      <c r="G34" s="136"/>
      <c r="H34" s="136"/>
      <c r="I34" s="137"/>
    </row>
    <row r="35" spans="6:9" x14ac:dyDescent="0.2">
      <c r="F35" s="135"/>
      <c r="G35" s="136"/>
      <c r="H35" s="136"/>
      <c r="I35" s="137"/>
    </row>
    <row r="36" spans="6:9" x14ac:dyDescent="0.2">
      <c r="F36" s="135"/>
      <c r="G36" s="136"/>
      <c r="H36" s="136"/>
      <c r="I36" s="137"/>
    </row>
    <row r="37" spans="6:9" x14ac:dyDescent="0.2">
      <c r="F37" s="135"/>
      <c r="G37" s="136"/>
      <c r="H37" s="136"/>
      <c r="I37" s="137"/>
    </row>
    <row r="38" spans="6:9" x14ac:dyDescent="0.2">
      <c r="F38" s="135"/>
      <c r="G38" s="136"/>
      <c r="H38" s="136"/>
      <c r="I38" s="137"/>
    </row>
    <row r="39" spans="6:9" x14ac:dyDescent="0.2">
      <c r="F39" s="135"/>
      <c r="G39" s="136"/>
      <c r="H39" s="136"/>
      <c r="I39" s="137"/>
    </row>
    <row r="40" spans="6:9" x14ac:dyDescent="0.2">
      <c r="F40" s="135"/>
      <c r="G40" s="136"/>
      <c r="H40" s="136"/>
      <c r="I40" s="137"/>
    </row>
    <row r="41" spans="6:9" x14ac:dyDescent="0.2">
      <c r="F41" s="135"/>
      <c r="G41" s="136"/>
      <c r="H41" s="136"/>
      <c r="I41" s="137"/>
    </row>
    <row r="42" spans="6:9" x14ac:dyDescent="0.2">
      <c r="F42" s="135"/>
      <c r="G42" s="136"/>
      <c r="H42" s="136"/>
      <c r="I42" s="137"/>
    </row>
    <row r="43" spans="6:9" x14ac:dyDescent="0.2">
      <c r="F43" s="135"/>
      <c r="G43" s="136"/>
      <c r="H43" s="136"/>
      <c r="I43" s="137"/>
    </row>
    <row r="44" spans="6:9" x14ac:dyDescent="0.2">
      <c r="F44" s="135"/>
      <c r="G44" s="136"/>
      <c r="H44" s="136"/>
      <c r="I44" s="137"/>
    </row>
    <row r="45" spans="6:9" x14ac:dyDescent="0.2">
      <c r="F45" s="135"/>
      <c r="G45" s="136"/>
      <c r="H45" s="136"/>
      <c r="I45" s="137"/>
    </row>
    <row r="46" spans="6:9" x14ac:dyDescent="0.2">
      <c r="F46" s="135"/>
      <c r="G46" s="136"/>
      <c r="H46" s="136"/>
      <c r="I46" s="137"/>
    </row>
    <row r="47" spans="6:9" x14ac:dyDescent="0.2">
      <c r="F47" s="135"/>
      <c r="G47" s="136"/>
      <c r="H47" s="136"/>
      <c r="I47" s="137"/>
    </row>
    <row r="48" spans="6:9" x14ac:dyDescent="0.2">
      <c r="F48" s="135"/>
      <c r="G48" s="136"/>
      <c r="H48" s="136"/>
      <c r="I48" s="137"/>
    </row>
    <row r="49" spans="6:9" x14ac:dyDescent="0.2">
      <c r="F49" s="135"/>
      <c r="G49" s="136"/>
      <c r="H49" s="136"/>
      <c r="I49" s="137"/>
    </row>
    <row r="50" spans="6:9" x14ac:dyDescent="0.2">
      <c r="F50" s="135"/>
      <c r="G50" s="136"/>
      <c r="H50" s="136"/>
      <c r="I50" s="137"/>
    </row>
    <row r="51" spans="6:9" x14ac:dyDescent="0.2">
      <c r="F51" s="135"/>
      <c r="G51" s="136"/>
      <c r="H51" s="136"/>
      <c r="I51" s="137"/>
    </row>
    <row r="52" spans="6:9" x14ac:dyDescent="0.2">
      <c r="F52" s="135"/>
      <c r="G52" s="136"/>
      <c r="H52" s="136"/>
      <c r="I52" s="137"/>
    </row>
    <row r="53" spans="6:9" x14ac:dyDescent="0.2">
      <c r="F53" s="135"/>
      <c r="G53" s="136"/>
      <c r="H53" s="136"/>
      <c r="I53" s="137"/>
    </row>
    <row r="54" spans="6:9" x14ac:dyDescent="0.2">
      <c r="F54" s="135"/>
      <c r="G54" s="136"/>
      <c r="H54" s="136"/>
      <c r="I54" s="137"/>
    </row>
    <row r="55" spans="6:9" x14ac:dyDescent="0.2">
      <c r="F55" s="135"/>
      <c r="G55" s="136"/>
      <c r="H55" s="136"/>
      <c r="I55" s="137"/>
    </row>
    <row r="56" spans="6:9" x14ac:dyDescent="0.2">
      <c r="F56" s="135"/>
      <c r="G56" s="136"/>
      <c r="H56" s="136"/>
      <c r="I56" s="137"/>
    </row>
    <row r="57" spans="6:9" x14ac:dyDescent="0.2">
      <c r="F57" s="135"/>
      <c r="G57" s="136"/>
      <c r="H57" s="136"/>
      <c r="I57" s="137"/>
    </row>
    <row r="58" spans="6:9" x14ac:dyDescent="0.2">
      <c r="F58" s="135"/>
      <c r="G58" s="136"/>
      <c r="H58" s="136"/>
      <c r="I58" s="137"/>
    </row>
    <row r="59" spans="6:9" x14ac:dyDescent="0.2">
      <c r="F59" s="135"/>
      <c r="G59" s="136"/>
      <c r="H59" s="136"/>
      <c r="I59" s="137"/>
    </row>
    <row r="60" spans="6:9" x14ac:dyDescent="0.2">
      <c r="F60" s="135"/>
      <c r="G60" s="136"/>
      <c r="H60" s="136"/>
      <c r="I60" s="137"/>
    </row>
    <row r="61" spans="6:9" x14ac:dyDescent="0.2">
      <c r="F61" s="135"/>
      <c r="G61" s="136"/>
      <c r="H61" s="136"/>
      <c r="I61" s="137"/>
    </row>
    <row r="62" spans="6:9" x14ac:dyDescent="0.2">
      <c r="F62" s="135"/>
      <c r="G62" s="136"/>
      <c r="H62" s="136"/>
      <c r="I62" s="137"/>
    </row>
    <row r="63" spans="6:9" x14ac:dyDescent="0.2">
      <c r="F63" s="135"/>
      <c r="G63" s="136"/>
      <c r="H63" s="136"/>
      <c r="I63" s="137"/>
    </row>
    <row r="64" spans="6:9" x14ac:dyDescent="0.2">
      <c r="F64" s="135"/>
      <c r="G64" s="136"/>
      <c r="H64" s="136"/>
      <c r="I64" s="137"/>
    </row>
    <row r="65" spans="6:9" x14ac:dyDescent="0.2">
      <c r="F65" s="135"/>
      <c r="G65" s="136"/>
      <c r="H65" s="136"/>
      <c r="I65" s="137"/>
    </row>
    <row r="66" spans="6:9" x14ac:dyDescent="0.2">
      <c r="F66" s="135"/>
      <c r="G66" s="136"/>
      <c r="H66" s="136"/>
      <c r="I66" s="137"/>
    </row>
    <row r="67" spans="6:9" x14ac:dyDescent="0.2">
      <c r="F67" s="135"/>
      <c r="G67" s="136"/>
      <c r="H67" s="136"/>
      <c r="I67" s="137"/>
    </row>
    <row r="68" spans="6:9" x14ac:dyDescent="0.2">
      <c r="F68" s="135"/>
      <c r="G68" s="136"/>
      <c r="H68" s="136"/>
      <c r="I68" s="137"/>
    </row>
    <row r="69" spans="6:9" x14ac:dyDescent="0.2">
      <c r="F69" s="135"/>
      <c r="G69" s="136"/>
      <c r="H69" s="136"/>
      <c r="I69" s="137"/>
    </row>
    <row r="70" spans="6:9" x14ac:dyDescent="0.2">
      <c r="F70" s="135"/>
      <c r="G70" s="136"/>
      <c r="H70" s="136"/>
      <c r="I70" s="137"/>
    </row>
    <row r="71" spans="6:9" x14ac:dyDescent="0.2">
      <c r="F71" s="135"/>
      <c r="G71" s="136"/>
      <c r="H71" s="136"/>
      <c r="I71" s="137"/>
    </row>
    <row r="72" spans="6:9" x14ac:dyDescent="0.2">
      <c r="F72" s="135"/>
      <c r="G72" s="136"/>
      <c r="H72" s="136"/>
      <c r="I72" s="137"/>
    </row>
  </sheetData>
  <mergeCells count="4">
    <mergeCell ref="A1:B1"/>
    <mergeCell ref="A2:B2"/>
    <mergeCell ref="G2:I2"/>
    <mergeCell ref="H21:I21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CZ172"/>
  <sheetViews>
    <sheetView showGridLines="0" showZeros="0" zoomScaleNormal="100" workbookViewId="0">
      <selection activeCell="A99" sqref="A99:IV101"/>
    </sheetView>
  </sheetViews>
  <sheetFormatPr defaultRowHeight="12.75" x14ac:dyDescent="0.2"/>
  <cols>
    <col min="1" max="1" width="3.85546875" style="139" customWidth="1"/>
    <col min="2" max="2" width="12" style="139" customWidth="1"/>
    <col min="3" max="3" width="40.42578125" style="139" customWidth="1"/>
    <col min="4" max="4" width="5.5703125" style="139" customWidth="1"/>
    <col min="5" max="5" width="8.5703125" style="195" customWidth="1"/>
    <col min="6" max="6" width="9.85546875" style="139" customWidth="1"/>
    <col min="7" max="7" width="13.85546875" style="139" customWidth="1"/>
    <col min="8" max="16384" width="9.140625" style="139"/>
  </cols>
  <sheetData>
    <row r="1" spans="1:104" ht="15.75" x14ac:dyDescent="0.25">
      <c r="A1" s="138" t="s">
        <v>57</v>
      </c>
      <c r="B1" s="138"/>
      <c r="C1" s="138"/>
      <c r="D1" s="138"/>
      <c r="E1" s="138"/>
      <c r="F1" s="138"/>
      <c r="G1" s="138"/>
    </row>
    <row r="2" spans="1:104" ht="13.5" thickBot="1" x14ac:dyDescent="0.25">
      <c r="A2" s="140"/>
      <c r="B2" s="141"/>
      <c r="C2" s="142"/>
      <c r="D2" s="142"/>
      <c r="E2" s="143"/>
      <c r="F2" s="142"/>
      <c r="G2" s="142"/>
    </row>
    <row r="3" spans="1:104" ht="13.5" thickTop="1" x14ac:dyDescent="0.2">
      <c r="A3" s="144" t="s">
        <v>5</v>
      </c>
      <c r="B3" s="145"/>
      <c r="C3" s="146" t="str">
        <f>CONCATENATE(cislostavby," ",nazevstavby)</f>
        <v xml:space="preserve"> Oplocení zakázaného pásma</v>
      </c>
      <c r="D3" s="147"/>
      <c r="E3" s="148"/>
      <c r="F3" s="149">
        <f>Rekapitulace!H1</f>
        <v>0</v>
      </c>
      <c r="G3" s="150"/>
    </row>
    <row r="4" spans="1:104" ht="13.5" thickBot="1" x14ac:dyDescent="0.25">
      <c r="A4" s="151" t="s">
        <v>1</v>
      </c>
      <c r="B4" s="152"/>
      <c r="C4" s="153" t="str">
        <f>CONCATENATE(cisloobjektu," ",nazevobjektu)</f>
        <v xml:space="preserve"> 501-17.3-Odvodnění v rohu u brány č.1</v>
      </c>
      <c r="D4" s="154"/>
      <c r="E4" s="155"/>
      <c r="F4" s="155"/>
      <c r="G4" s="156"/>
    </row>
    <row r="5" spans="1:104" ht="13.5" thickTop="1" x14ac:dyDescent="0.2">
      <c r="A5" s="157"/>
      <c r="B5" s="158"/>
      <c r="C5" s="158"/>
      <c r="D5" s="140"/>
      <c r="E5" s="159"/>
      <c r="F5" s="140"/>
      <c r="G5" s="160"/>
    </row>
    <row r="6" spans="1:104" x14ac:dyDescent="0.2">
      <c r="A6" s="161" t="s">
        <v>58</v>
      </c>
      <c r="B6" s="162" t="s">
        <v>59</v>
      </c>
      <c r="C6" s="162" t="s">
        <v>60</v>
      </c>
      <c r="D6" s="162" t="s">
        <v>61</v>
      </c>
      <c r="E6" s="163" t="s">
        <v>62</v>
      </c>
      <c r="F6" s="162" t="s">
        <v>63</v>
      </c>
      <c r="G6" s="164" t="s">
        <v>64</v>
      </c>
    </row>
    <row r="7" spans="1:104" x14ac:dyDescent="0.2">
      <c r="A7" s="165" t="s">
        <v>65</v>
      </c>
      <c r="B7" s="166" t="s">
        <v>66</v>
      </c>
      <c r="C7" s="167" t="s">
        <v>67</v>
      </c>
      <c r="D7" s="168"/>
      <c r="E7" s="169"/>
      <c r="F7" s="169"/>
      <c r="G7" s="170"/>
      <c r="H7" s="171"/>
      <c r="I7" s="171"/>
      <c r="O7" s="172">
        <v>1</v>
      </c>
    </row>
    <row r="8" spans="1:104" x14ac:dyDescent="0.2">
      <c r="A8" s="173">
        <v>1</v>
      </c>
      <c r="B8" s="174" t="s">
        <v>71</v>
      </c>
      <c r="C8" s="175" t="s">
        <v>72</v>
      </c>
      <c r="D8" s="176" t="s">
        <v>73</v>
      </c>
      <c r="E8" s="177">
        <v>66</v>
      </c>
      <c r="F8" s="177">
        <v>0</v>
      </c>
      <c r="G8" s="178">
        <f>E8*F8</f>
        <v>0</v>
      </c>
      <c r="O8" s="172">
        <v>2</v>
      </c>
      <c r="AA8" s="139">
        <v>12</v>
      </c>
      <c r="AB8" s="139">
        <v>0</v>
      </c>
      <c r="AC8" s="139">
        <v>1</v>
      </c>
      <c r="AZ8" s="139">
        <v>1</v>
      </c>
      <c r="BA8" s="139">
        <f>IF(AZ8=1,G8,0)</f>
        <v>0</v>
      </c>
      <c r="BB8" s="139">
        <f>IF(AZ8=2,G8,0)</f>
        <v>0</v>
      </c>
      <c r="BC8" s="139">
        <f>IF(AZ8=3,G8,0)</f>
        <v>0</v>
      </c>
      <c r="BD8" s="139">
        <f>IF(AZ8=4,G8,0)</f>
        <v>0</v>
      </c>
      <c r="BE8" s="139">
        <f>IF(AZ8=5,G8,0)</f>
        <v>0</v>
      </c>
      <c r="CZ8" s="139">
        <v>0</v>
      </c>
    </row>
    <row r="9" spans="1:104" x14ac:dyDescent="0.2">
      <c r="A9" s="179"/>
      <c r="B9" s="180"/>
      <c r="C9" s="181" t="s">
        <v>74</v>
      </c>
      <c r="D9" s="182"/>
      <c r="E9" s="183">
        <v>66</v>
      </c>
      <c r="F9" s="184"/>
      <c r="G9" s="185"/>
      <c r="M9" s="186" t="s">
        <v>74</v>
      </c>
      <c r="O9" s="172"/>
    </row>
    <row r="10" spans="1:104" ht="22.5" x14ac:dyDescent="0.2">
      <c r="A10" s="173">
        <v>2</v>
      </c>
      <c r="B10" s="174" t="s">
        <v>75</v>
      </c>
      <c r="C10" s="175" t="s">
        <v>76</v>
      </c>
      <c r="D10" s="176" t="s">
        <v>73</v>
      </c>
      <c r="E10" s="177">
        <v>66</v>
      </c>
      <c r="F10" s="177">
        <v>0</v>
      </c>
      <c r="G10" s="178">
        <f>E10*F10</f>
        <v>0</v>
      </c>
      <c r="O10" s="172">
        <v>2</v>
      </c>
      <c r="AA10" s="139">
        <v>12</v>
      </c>
      <c r="AB10" s="139">
        <v>0</v>
      </c>
      <c r="AC10" s="139">
        <v>2</v>
      </c>
      <c r="AZ10" s="139">
        <v>1</v>
      </c>
      <c r="BA10" s="139">
        <f>IF(AZ10=1,G10,0)</f>
        <v>0</v>
      </c>
      <c r="BB10" s="139">
        <f>IF(AZ10=2,G10,0)</f>
        <v>0</v>
      </c>
      <c r="BC10" s="139">
        <f>IF(AZ10=3,G10,0)</f>
        <v>0</v>
      </c>
      <c r="BD10" s="139">
        <f>IF(AZ10=4,G10,0)</f>
        <v>0</v>
      </c>
      <c r="BE10" s="139">
        <f>IF(AZ10=5,G10,0)</f>
        <v>0</v>
      </c>
      <c r="CZ10" s="139">
        <v>0</v>
      </c>
    </row>
    <row r="11" spans="1:104" x14ac:dyDescent="0.2">
      <c r="A11" s="179"/>
      <c r="B11" s="180"/>
      <c r="C11" s="181" t="s">
        <v>74</v>
      </c>
      <c r="D11" s="182"/>
      <c r="E11" s="183">
        <v>66</v>
      </c>
      <c r="F11" s="184"/>
      <c r="G11" s="185"/>
      <c r="M11" s="186" t="s">
        <v>74</v>
      </c>
      <c r="O11" s="172"/>
    </row>
    <row r="12" spans="1:104" x14ac:dyDescent="0.2">
      <c r="A12" s="173">
        <v>3</v>
      </c>
      <c r="B12" s="174" t="s">
        <v>71</v>
      </c>
      <c r="C12" s="175" t="s">
        <v>77</v>
      </c>
      <c r="D12" s="176" t="s">
        <v>73</v>
      </c>
      <c r="E12" s="177">
        <v>2</v>
      </c>
      <c r="F12" s="177">
        <v>0</v>
      </c>
      <c r="G12" s="178">
        <f>E12*F12</f>
        <v>0</v>
      </c>
      <c r="O12" s="172">
        <v>2</v>
      </c>
      <c r="AA12" s="139">
        <v>12</v>
      </c>
      <c r="AB12" s="139">
        <v>0</v>
      </c>
      <c r="AC12" s="139">
        <v>3</v>
      </c>
      <c r="AZ12" s="139">
        <v>1</v>
      </c>
      <c r="BA12" s="139">
        <f>IF(AZ12=1,G12,0)</f>
        <v>0</v>
      </c>
      <c r="BB12" s="139">
        <f>IF(AZ12=2,G12,0)</f>
        <v>0</v>
      </c>
      <c r="BC12" s="139">
        <f>IF(AZ12=3,G12,0)</f>
        <v>0</v>
      </c>
      <c r="BD12" s="139">
        <f>IF(AZ12=4,G12,0)</f>
        <v>0</v>
      </c>
      <c r="BE12" s="139">
        <f>IF(AZ12=5,G12,0)</f>
        <v>0</v>
      </c>
      <c r="CZ12" s="139">
        <v>0</v>
      </c>
    </row>
    <row r="13" spans="1:104" x14ac:dyDescent="0.2">
      <c r="A13" s="179"/>
      <c r="B13" s="180"/>
      <c r="C13" s="181" t="s">
        <v>78</v>
      </c>
      <c r="D13" s="182"/>
      <c r="E13" s="183">
        <v>2</v>
      </c>
      <c r="F13" s="184"/>
      <c r="G13" s="185"/>
      <c r="M13" s="186" t="s">
        <v>78</v>
      </c>
      <c r="O13" s="172"/>
    </row>
    <row r="14" spans="1:104" ht="22.5" x14ac:dyDescent="0.2">
      <c r="A14" s="173">
        <v>4</v>
      </c>
      <c r="B14" s="174" t="s">
        <v>75</v>
      </c>
      <c r="C14" s="175" t="s">
        <v>79</v>
      </c>
      <c r="D14" s="176" t="s">
        <v>73</v>
      </c>
      <c r="E14" s="177">
        <v>2</v>
      </c>
      <c r="F14" s="177">
        <v>0</v>
      </c>
      <c r="G14" s="178">
        <f>E14*F14</f>
        <v>0</v>
      </c>
      <c r="O14" s="172">
        <v>2</v>
      </c>
      <c r="AA14" s="139">
        <v>12</v>
      </c>
      <c r="AB14" s="139">
        <v>0</v>
      </c>
      <c r="AC14" s="139">
        <v>4</v>
      </c>
      <c r="AZ14" s="139">
        <v>1</v>
      </c>
      <c r="BA14" s="139">
        <f>IF(AZ14=1,G14,0)</f>
        <v>0</v>
      </c>
      <c r="BB14" s="139">
        <f>IF(AZ14=2,G14,0)</f>
        <v>0</v>
      </c>
      <c r="BC14" s="139">
        <f>IF(AZ14=3,G14,0)</f>
        <v>0</v>
      </c>
      <c r="BD14" s="139">
        <f>IF(AZ14=4,G14,0)</f>
        <v>0</v>
      </c>
      <c r="BE14" s="139">
        <f>IF(AZ14=5,G14,0)</f>
        <v>0</v>
      </c>
      <c r="CZ14" s="139">
        <v>0</v>
      </c>
    </row>
    <row r="15" spans="1:104" x14ac:dyDescent="0.2">
      <c r="A15" s="179"/>
      <c r="B15" s="180"/>
      <c r="C15" s="181" t="s">
        <v>78</v>
      </c>
      <c r="D15" s="182"/>
      <c r="E15" s="183">
        <v>2</v>
      </c>
      <c r="F15" s="184"/>
      <c r="G15" s="185"/>
      <c r="M15" s="186" t="s">
        <v>78</v>
      </c>
      <c r="O15" s="172"/>
    </row>
    <row r="16" spans="1:104" x14ac:dyDescent="0.2">
      <c r="A16" s="173">
        <v>5</v>
      </c>
      <c r="B16" s="174" t="s">
        <v>71</v>
      </c>
      <c r="C16" s="175" t="s">
        <v>80</v>
      </c>
      <c r="D16" s="176" t="s">
        <v>73</v>
      </c>
      <c r="E16" s="177">
        <v>68.2</v>
      </c>
      <c r="F16" s="177">
        <v>0</v>
      </c>
      <c r="G16" s="178">
        <f>E16*F16</f>
        <v>0</v>
      </c>
      <c r="O16" s="172">
        <v>2</v>
      </c>
      <c r="AA16" s="139">
        <v>12</v>
      </c>
      <c r="AB16" s="139">
        <v>0</v>
      </c>
      <c r="AC16" s="139">
        <v>5</v>
      </c>
      <c r="AZ16" s="139">
        <v>1</v>
      </c>
      <c r="BA16" s="139">
        <f>IF(AZ16=1,G16,0)</f>
        <v>0</v>
      </c>
      <c r="BB16" s="139">
        <f>IF(AZ16=2,G16,0)</f>
        <v>0</v>
      </c>
      <c r="BC16" s="139">
        <f>IF(AZ16=3,G16,0)</f>
        <v>0</v>
      </c>
      <c r="BD16" s="139">
        <f>IF(AZ16=4,G16,0)</f>
        <v>0</v>
      </c>
      <c r="BE16" s="139">
        <f>IF(AZ16=5,G16,0)</f>
        <v>0</v>
      </c>
      <c r="CZ16" s="139">
        <v>0</v>
      </c>
    </row>
    <row r="17" spans="1:104" x14ac:dyDescent="0.2">
      <c r="A17" s="179"/>
      <c r="B17" s="180"/>
      <c r="C17" s="181" t="s">
        <v>81</v>
      </c>
      <c r="D17" s="182"/>
      <c r="E17" s="183">
        <v>68.2</v>
      </c>
      <c r="F17" s="184"/>
      <c r="G17" s="185"/>
      <c r="M17" s="186" t="s">
        <v>81</v>
      </c>
      <c r="O17" s="172"/>
    </row>
    <row r="18" spans="1:104" ht="22.5" x14ac:dyDescent="0.2">
      <c r="A18" s="173">
        <v>6</v>
      </c>
      <c r="B18" s="174" t="s">
        <v>75</v>
      </c>
      <c r="C18" s="175" t="s">
        <v>82</v>
      </c>
      <c r="D18" s="176" t="s">
        <v>73</v>
      </c>
      <c r="E18" s="177">
        <v>68.2</v>
      </c>
      <c r="F18" s="177">
        <v>0</v>
      </c>
      <c r="G18" s="178">
        <f>E18*F18</f>
        <v>0</v>
      </c>
      <c r="O18" s="172">
        <v>2</v>
      </c>
      <c r="AA18" s="139">
        <v>12</v>
      </c>
      <c r="AB18" s="139">
        <v>0</v>
      </c>
      <c r="AC18" s="139">
        <v>6</v>
      </c>
      <c r="AZ18" s="139">
        <v>1</v>
      </c>
      <c r="BA18" s="139">
        <f>IF(AZ18=1,G18,0)</f>
        <v>0</v>
      </c>
      <c r="BB18" s="139">
        <f>IF(AZ18=2,G18,0)</f>
        <v>0</v>
      </c>
      <c r="BC18" s="139">
        <f>IF(AZ18=3,G18,0)</f>
        <v>0</v>
      </c>
      <c r="BD18" s="139">
        <f>IF(AZ18=4,G18,0)</f>
        <v>0</v>
      </c>
      <c r="BE18" s="139">
        <f>IF(AZ18=5,G18,0)</f>
        <v>0</v>
      </c>
      <c r="CZ18" s="139">
        <v>0</v>
      </c>
    </row>
    <row r="19" spans="1:104" x14ac:dyDescent="0.2">
      <c r="A19" s="179"/>
      <c r="B19" s="180"/>
      <c r="C19" s="181" t="s">
        <v>81</v>
      </c>
      <c r="D19" s="182"/>
      <c r="E19" s="183">
        <v>68.2</v>
      </c>
      <c r="F19" s="184"/>
      <c r="G19" s="185"/>
      <c r="M19" s="186" t="s">
        <v>81</v>
      </c>
      <c r="O19" s="172"/>
    </row>
    <row r="20" spans="1:104" x14ac:dyDescent="0.2">
      <c r="A20" s="173">
        <v>7</v>
      </c>
      <c r="B20" s="174" t="s">
        <v>83</v>
      </c>
      <c r="C20" s="175" t="s">
        <v>84</v>
      </c>
      <c r="D20" s="176" t="s">
        <v>85</v>
      </c>
      <c r="E20" s="177">
        <v>120</v>
      </c>
      <c r="F20" s="177">
        <v>0</v>
      </c>
      <c r="G20" s="178">
        <f>E20*F20</f>
        <v>0</v>
      </c>
      <c r="O20" s="172">
        <v>2</v>
      </c>
      <c r="AA20" s="139">
        <v>12</v>
      </c>
      <c r="AB20" s="139">
        <v>0</v>
      </c>
      <c r="AC20" s="139">
        <v>7</v>
      </c>
      <c r="AZ20" s="139">
        <v>1</v>
      </c>
      <c r="BA20" s="139">
        <f>IF(AZ20=1,G20,0)</f>
        <v>0</v>
      </c>
      <c r="BB20" s="139">
        <f>IF(AZ20=2,G20,0)</f>
        <v>0</v>
      </c>
      <c r="BC20" s="139">
        <f>IF(AZ20=3,G20,0)</f>
        <v>0</v>
      </c>
      <c r="BD20" s="139">
        <f>IF(AZ20=4,G20,0)</f>
        <v>0</v>
      </c>
      <c r="BE20" s="139">
        <f>IF(AZ20=5,G20,0)</f>
        <v>0</v>
      </c>
      <c r="CZ20" s="139">
        <v>9.8999999999999999E-4</v>
      </c>
    </row>
    <row r="21" spans="1:104" x14ac:dyDescent="0.2">
      <c r="A21" s="179"/>
      <c r="B21" s="180"/>
      <c r="C21" s="181" t="s">
        <v>86</v>
      </c>
      <c r="D21" s="182"/>
      <c r="E21" s="183">
        <v>120</v>
      </c>
      <c r="F21" s="184"/>
      <c r="G21" s="185"/>
      <c r="M21" s="186" t="s">
        <v>86</v>
      </c>
      <c r="O21" s="172"/>
    </row>
    <row r="22" spans="1:104" x14ac:dyDescent="0.2">
      <c r="A22" s="173">
        <v>8</v>
      </c>
      <c r="B22" s="174" t="s">
        <v>87</v>
      </c>
      <c r="C22" s="175" t="s">
        <v>88</v>
      </c>
      <c r="D22" s="176" t="s">
        <v>85</v>
      </c>
      <c r="E22" s="177">
        <v>120</v>
      </c>
      <c r="F22" s="177">
        <v>0</v>
      </c>
      <c r="G22" s="178">
        <f>E22*F22</f>
        <v>0</v>
      </c>
      <c r="O22" s="172">
        <v>2</v>
      </c>
      <c r="AA22" s="139">
        <v>12</v>
      </c>
      <c r="AB22" s="139">
        <v>0</v>
      </c>
      <c r="AC22" s="139">
        <v>8</v>
      </c>
      <c r="AZ22" s="139">
        <v>1</v>
      </c>
      <c r="BA22" s="139">
        <f>IF(AZ22=1,G22,0)</f>
        <v>0</v>
      </c>
      <c r="BB22" s="139">
        <f>IF(AZ22=2,G22,0)</f>
        <v>0</v>
      </c>
      <c r="BC22" s="139">
        <f>IF(AZ22=3,G22,0)</f>
        <v>0</v>
      </c>
      <c r="BD22" s="139">
        <f>IF(AZ22=4,G22,0)</f>
        <v>0</v>
      </c>
      <c r="BE22" s="139">
        <f>IF(AZ22=5,G22,0)</f>
        <v>0</v>
      </c>
      <c r="CZ22" s="139">
        <v>0</v>
      </c>
    </row>
    <row r="23" spans="1:104" x14ac:dyDescent="0.2">
      <c r="A23" s="179"/>
      <c r="B23" s="180"/>
      <c r="C23" s="181" t="s">
        <v>86</v>
      </c>
      <c r="D23" s="182"/>
      <c r="E23" s="183">
        <v>120</v>
      </c>
      <c r="F23" s="184"/>
      <c r="G23" s="185"/>
      <c r="M23" s="186" t="s">
        <v>86</v>
      </c>
      <c r="O23" s="172"/>
    </row>
    <row r="24" spans="1:104" x14ac:dyDescent="0.2">
      <c r="A24" s="173">
        <v>9</v>
      </c>
      <c r="B24" s="174" t="s">
        <v>71</v>
      </c>
      <c r="C24" s="175" t="s">
        <v>89</v>
      </c>
      <c r="D24" s="176" t="s">
        <v>73</v>
      </c>
      <c r="E24" s="177">
        <v>28</v>
      </c>
      <c r="F24" s="177">
        <v>0</v>
      </c>
      <c r="G24" s="178">
        <f>E24*F24</f>
        <v>0</v>
      </c>
      <c r="O24" s="172">
        <v>2</v>
      </c>
      <c r="AA24" s="139">
        <v>12</v>
      </c>
      <c r="AB24" s="139">
        <v>0</v>
      </c>
      <c r="AC24" s="139">
        <v>9</v>
      </c>
      <c r="AZ24" s="139">
        <v>1</v>
      </c>
      <c r="BA24" s="139">
        <f>IF(AZ24=1,G24,0)</f>
        <v>0</v>
      </c>
      <c r="BB24" s="139">
        <f>IF(AZ24=2,G24,0)</f>
        <v>0</v>
      </c>
      <c r="BC24" s="139">
        <f>IF(AZ24=3,G24,0)</f>
        <v>0</v>
      </c>
      <c r="BD24" s="139">
        <f>IF(AZ24=4,G24,0)</f>
        <v>0</v>
      </c>
      <c r="BE24" s="139">
        <f>IF(AZ24=5,G24,0)</f>
        <v>0</v>
      </c>
      <c r="CZ24" s="139">
        <v>0</v>
      </c>
    </row>
    <row r="25" spans="1:104" x14ac:dyDescent="0.2">
      <c r="A25" s="179"/>
      <c r="B25" s="180"/>
      <c r="C25" s="181" t="s">
        <v>90</v>
      </c>
      <c r="D25" s="182"/>
      <c r="E25" s="183">
        <v>28</v>
      </c>
      <c r="F25" s="184"/>
      <c r="G25" s="185"/>
      <c r="M25" s="186" t="s">
        <v>90</v>
      </c>
      <c r="O25" s="172"/>
    </row>
    <row r="26" spans="1:104" x14ac:dyDescent="0.2">
      <c r="A26" s="173">
        <v>10</v>
      </c>
      <c r="B26" s="174" t="s">
        <v>75</v>
      </c>
      <c r="C26" s="175" t="s">
        <v>91</v>
      </c>
      <c r="D26" s="176" t="s">
        <v>73</v>
      </c>
      <c r="E26" s="177">
        <v>28</v>
      </c>
      <c r="F26" s="177">
        <v>0</v>
      </c>
      <c r="G26" s="178">
        <f>E26*F26</f>
        <v>0</v>
      </c>
      <c r="O26" s="172">
        <v>2</v>
      </c>
      <c r="AA26" s="139">
        <v>12</v>
      </c>
      <c r="AB26" s="139">
        <v>0</v>
      </c>
      <c r="AC26" s="139">
        <v>10</v>
      </c>
      <c r="AZ26" s="139">
        <v>1</v>
      </c>
      <c r="BA26" s="139">
        <f>IF(AZ26=1,G26,0)</f>
        <v>0</v>
      </c>
      <c r="BB26" s="139">
        <f>IF(AZ26=2,G26,0)</f>
        <v>0</v>
      </c>
      <c r="BC26" s="139">
        <f>IF(AZ26=3,G26,0)</f>
        <v>0</v>
      </c>
      <c r="BD26" s="139">
        <f>IF(AZ26=4,G26,0)</f>
        <v>0</v>
      </c>
      <c r="BE26" s="139">
        <f>IF(AZ26=5,G26,0)</f>
        <v>0</v>
      </c>
      <c r="CZ26" s="139">
        <v>0</v>
      </c>
    </row>
    <row r="27" spans="1:104" x14ac:dyDescent="0.2">
      <c r="A27" s="179"/>
      <c r="B27" s="180"/>
      <c r="C27" s="181" t="s">
        <v>90</v>
      </c>
      <c r="D27" s="182"/>
      <c r="E27" s="183">
        <v>28</v>
      </c>
      <c r="F27" s="184"/>
      <c r="G27" s="185"/>
      <c r="M27" s="186" t="s">
        <v>90</v>
      </c>
      <c r="O27" s="172"/>
    </row>
    <row r="28" spans="1:104" x14ac:dyDescent="0.2">
      <c r="A28" s="173">
        <v>11</v>
      </c>
      <c r="B28" s="174" t="s">
        <v>87</v>
      </c>
      <c r="C28" s="175" t="s">
        <v>92</v>
      </c>
      <c r="D28" s="176" t="s">
        <v>85</v>
      </c>
      <c r="E28" s="177">
        <v>56</v>
      </c>
      <c r="F28" s="177">
        <v>0</v>
      </c>
      <c r="G28" s="178">
        <f>E28*F28</f>
        <v>0</v>
      </c>
      <c r="O28" s="172">
        <v>2</v>
      </c>
      <c r="AA28" s="139">
        <v>12</v>
      </c>
      <c r="AB28" s="139">
        <v>0</v>
      </c>
      <c r="AC28" s="139">
        <v>11</v>
      </c>
      <c r="AZ28" s="139">
        <v>1</v>
      </c>
      <c r="BA28" s="139">
        <f>IF(AZ28=1,G28,0)</f>
        <v>0</v>
      </c>
      <c r="BB28" s="139">
        <f>IF(AZ28=2,G28,0)</f>
        <v>0</v>
      </c>
      <c r="BC28" s="139">
        <f>IF(AZ28=3,G28,0)</f>
        <v>0</v>
      </c>
      <c r="BD28" s="139">
        <f>IF(AZ28=4,G28,0)</f>
        <v>0</v>
      </c>
      <c r="BE28" s="139">
        <f>IF(AZ28=5,G28,0)</f>
        <v>0</v>
      </c>
      <c r="CZ28" s="139">
        <v>0</v>
      </c>
    </row>
    <row r="29" spans="1:104" x14ac:dyDescent="0.2">
      <c r="A29" s="179"/>
      <c r="B29" s="180"/>
      <c r="C29" s="181" t="s">
        <v>93</v>
      </c>
      <c r="D29" s="182"/>
      <c r="E29" s="183">
        <v>56</v>
      </c>
      <c r="F29" s="184"/>
      <c r="G29" s="185"/>
      <c r="M29" s="186" t="s">
        <v>93</v>
      </c>
      <c r="O29" s="172"/>
    </row>
    <row r="30" spans="1:104" x14ac:dyDescent="0.2">
      <c r="A30" s="173">
        <v>12</v>
      </c>
      <c r="B30" s="174" t="s">
        <v>83</v>
      </c>
      <c r="C30" s="175" t="s">
        <v>94</v>
      </c>
      <c r="D30" s="176" t="s">
        <v>85</v>
      </c>
      <c r="E30" s="177">
        <v>56</v>
      </c>
      <c r="F30" s="177">
        <v>0</v>
      </c>
      <c r="G30" s="178">
        <f>E30*F30</f>
        <v>0</v>
      </c>
      <c r="O30" s="172">
        <v>2</v>
      </c>
      <c r="AA30" s="139">
        <v>12</v>
      </c>
      <c r="AB30" s="139">
        <v>0</v>
      </c>
      <c r="AC30" s="139">
        <v>12</v>
      </c>
      <c r="AZ30" s="139">
        <v>1</v>
      </c>
      <c r="BA30" s="139">
        <f>IF(AZ30=1,G30,0)</f>
        <v>0</v>
      </c>
      <c r="BB30" s="139">
        <f>IF(AZ30=2,G30,0)</f>
        <v>0</v>
      </c>
      <c r="BC30" s="139">
        <f>IF(AZ30=3,G30,0)</f>
        <v>0</v>
      </c>
      <c r="BD30" s="139">
        <f>IF(AZ30=4,G30,0)</f>
        <v>0</v>
      </c>
      <c r="BE30" s="139">
        <f>IF(AZ30=5,G30,0)</f>
        <v>0</v>
      </c>
      <c r="CZ30" s="139">
        <v>9.8999999999999999E-4</v>
      </c>
    </row>
    <row r="31" spans="1:104" x14ac:dyDescent="0.2">
      <c r="A31" s="179"/>
      <c r="B31" s="180"/>
      <c r="C31" s="181" t="s">
        <v>93</v>
      </c>
      <c r="D31" s="182"/>
      <c r="E31" s="183">
        <v>56</v>
      </c>
      <c r="F31" s="184"/>
      <c r="G31" s="185"/>
      <c r="M31" s="186" t="s">
        <v>93</v>
      </c>
      <c r="O31" s="172"/>
    </row>
    <row r="32" spans="1:104" ht="22.5" x14ac:dyDescent="0.2">
      <c r="A32" s="173">
        <v>13</v>
      </c>
      <c r="B32" s="174" t="s">
        <v>95</v>
      </c>
      <c r="C32" s="175" t="s">
        <v>96</v>
      </c>
      <c r="D32" s="176" t="s">
        <v>97</v>
      </c>
      <c r="E32" s="177">
        <v>100</v>
      </c>
      <c r="F32" s="177">
        <v>0</v>
      </c>
      <c r="G32" s="178">
        <f>E32*F32</f>
        <v>0</v>
      </c>
      <c r="O32" s="172">
        <v>2</v>
      </c>
      <c r="AA32" s="139">
        <v>12</v>
      </c>
      <c r="AB32" s="139">
        <v>0</v>
      </c>
      <c r="AC32" s="139">
        <v>13</v>
      </c>
      <c r="AZ32" s="139">
        <v>1</v>
      </c>
      <c r="BA32" s="139">
        <f>IF(AZ32=1,G32,0)</f>
        <v>0</v>
      </c>
      <c r="BB32" s="139">
        <f>IF(AZ32=2,G32,0)</f>
        <v>0</v>
      </c>
      <c r="BC32" s="139">
        <f>IF(AZ32=3,G32,0)</f>
        <v>0</v>
      </c>
      <c r="BD32" s="139">
        <f>IF(AZ32=4,G32,0)</f>
        <v>0</v>
      </c>
      <c r="BE32" s="139">
        <f>IF(AZ32=5,G32,0)</f>
        <v>0</v>
      </c>
      <c r="CZ32" s="139">
        <v>0</v>
      </c>
    </row>
    <row r="33" spans="1:104" x14ac:dyDescent="0.2">
      <c r="A33" s="173">
        <v>14</v>
      </c>
      <c r="B33" s="174" t="s">
        <v>87</v>
      </c>
      <c r="C33" s="175" t="s">
        <v>98</v>
      </c>
      <c r="D33" s="176" t="s">
        <v>85</v>
      </c>
      <c r="E33" s="177">
        <v>124</v>
      </c>
      <c r="F33" s="177">
        <v>0</v>
      </c>
      <c r="G33" s="178">
        <f>E33*F33</f>
        <v>0</v>
      </c>
      <c r="O33" s="172">
        <v>2</v>
      </c>
      <c r="AA33" s="139">
        <v>12</v>
      </c>
      <c r="AB33" s="139">
        <v>0</v>
      </c>
      <c r="AC33" s="139">
        <v>14</v>
      </c>
      <c r="AZ33" s="139">
        <v>1</v>
      </c>
      <c r="BA33" s="139">
        <f>IF(AZ33=1,G33,0)</f>
        <v>0</v>
      </c>
      <c r="BB33" s="139">
        <f>IF(AZ33=2,G33,0)</f>
        <v>0</v>
      </c>
      <c r="BC33" s="139">
        <f>IF(AZ33=3,G33,0)</f>
        <v>0</v>
      </c>
      <c r="BD33" s="139">
        <f>IF(AZ33=4,G33,0)</f>
        <v>0</v>
      </c>
      <c r="BE33" s="139">
        <f>IF(AZ33=5,G33,0)</f>
        <v>0</v>
      </c>
      <c r="CZ33" s="139">
        <v>0</v>
      </c>
    </row>
    <row r="34" spans="1:104" x14ac:dyDescent="0.2">
      <c r="A34" s="179"/>
      <c r="B34" s="180"/>
      <c r="C34" s="181" t="s">
        <v>99</v>
      </c>
      <c r="D34" s="182"/>
      <c r="E34" s="183">
        <v>124</v>
      </c>
      <c r="F34" s="184"/>
      <c r="G34" s="185"/>
      <c r="M34" s="186" t="s">
        <v>99</v>
      </c>
      <c r="O34" s="172"/>
    </row>
    <row r="35" spans="1:104" x14ac:dyDescent="0.2">
      <c r="A35" s="173">
        <v>15</v>
      </c>
      <c r="B35" s="174" t="s">
        <v>83</v>
      </c>
      <c r="C35" s="175" t="s">
        <v>100</v>
      </c>
      <c r="D35" s="176" t="s">
        <v>85</v>
      </c>
      <c r="E35" s="177">
        <v>124</v>
      </c>
      <c r="F35" s="177">
        <v>0</v>
      </c>
      <c r="G35" s="178">
        <f>E35*F35</f>
        <v>0</v>
      </c>
      <c r="O35" s="172">
        <v>2</v>
      </c>
      <c r="AA35" s="139">
        <v>12</v>
      </c>
      <c r="AB35" s="139">
        <v>0</v>
      </c>
      <c r="AC35" s="139">
        <v>15</v>
      </c>
      <c r="AZ35" s="139">
        <v>1</v>
      </c>
      <c r="BA35" s="139">
        <f>IF(AZ35=1,G35,0)</f>
        <v>0</v>
      </c>
      <c r="BB35" s="139">
        <f>IF(AZ35=2,G35,0)</f>
        <v>0</v>
      </c>
      <c r="BC35" s="139">
        <f>IF(AZ35=3,G35,0)</f>
        <v>0</v>
      </c>
      <c r="BD35" s="139">
        <f>IF(AZ35=4,G35,0)</f>
        <v>0</v>
      </c>
      <c r="BE35" s="139">
        <f>IF(AZ35=5,G35,0)</f>
        <v>0</v>
      </c>
      <c r="CZ35" s="139">
        <v>9.8999999999999999E-4</v>
      </c>
    </row>
    <row r="36" spans="1:104" x14ac:dyDescent="0.2">
      <c r="A36" s="179"/>
      <c r="B36" s="180"/>
      <c r="C36" s="181" t="s">
        <v>99</v>
      </c>
      <c r="D36" s="182"/>
      <c r="E36" s="183">
        <v>124</v>
      </c>
      <c r="F36" s="184"/>
      <c r="G36" s="185"/>
      <c r="M36" s="186" t="s">
        <v>99</v>
      </c>
      <c r="O36" s="172"/>
    </row>
    <row r="37" spans="1:104" x14ac:dyDescent="0.2">
      <c r="A37" s="173">
        <v>16</v>
      </c>
      <c r="B37" s="174" t="s">
        <v>101</v>
      </c>
      <c r="C37" s="175" t="s">
        <v>102</v>
      </c>
      <c r="D37" s="176" t="s">
        <v>85</v>
      </c>
      <c r="E37" s="177">
        <v>50</v>
      </c>
      <c r="F37" s="177">
        <v>0</v>
      </c>
      <c r="G37" s="178">
        <f>E37*F37</f>
        <v>0</v>
      </c>
      <c r="O37" s="172">
        <v>2</v>
      </c>
      <c r="AA37" s="139">
        <v>12</v>
      </c>
      <c r="AB37" s="139">
        <v>0</v>
      </c>
      <c r="AC37" s="139">
        <v>16</v>
      </c>
      <c r="AZ37" s="139">
        <v>1</v>
      </c>
      <c r="BA37" s="139">
        <f>IF(AZ37=1,G37,0)</f>
        <v>0</v>
      </c>
      <c r="BB37" s="139">
        <f>IF(AZ37=2,G37,0)</f>
        <v>0</v>
      </c>
      <c r="BC37" s="139">
        <f>IF(AZ37=3,G37,0)</f>
        <v>0</v>
      </c>
      <c r="BD37" s="139">
        <f>IF(AZ37=4,G37,0)</f>
        <v>0</v>
      </c>
      <c r="BE37" s="139">
        <f>IF(AZ37=5,G37,0)</f>
        <v>0</v>
      </c>
      <c r="CZ37" s="139">
        <v>0</v>
      </c>
    </row>
    <row r="38" spans="1:104" x14ac:dyDescent="0.2">
      <c r="A38" s="173">
        <v>17</v>
      </c>
      <c r="B38" s="174" t="s">
        <v>103</v>
      </c>
      <c r="C38" s="175" t="s">
        <v>104</v>
      </c>
      <c r="D38" s="176" t="s">
        <v>73</v>
      </c>
      <c r="E38" s="177">
        <v>7.5</v>
      </c>
      <c r="F38" s="177">
        <v>0</v>
      </c>
      <c r="G38" s="178">
        <f>E38*F38</f>
        <v>0</v>
      </c>
      <c r="O38" s="172">
        <v>2</v>
      </c>
      <c r="AA38" s="139">
        <v>12</v>
      </c>
      <c r="AB38" s="139">
        <v>0</v>
      </c>
      <c r="AC38" s="139">
        <v>17</v>
      </c>
      <c r="AZ38" s="139">
        <v>1</v>
      </c>
      <c r="BA38" s="139">
        <f>IF(AZ38=1,G38,0)</f>
        <v>0</v>
      </c>
      <c r="BB38" s="139">
        <f>IF(AZ38=2,G38,0)</f>
        <v>0</v>
      </c>
      <c r="BC38" s="139">
        <f>IF(AZ38=3,G38,0)</f>
        <v>0</v>
      </c>
      <c r="BD38" s="139">
        <f>IF(AZ38=4,G38,0)</f>
        <v>0</v>
      </c>
      <c r="BE38" s="139">
        <f>IF(AZ38=5,G38,0)</f>
        <v>0</v>
      </c>
      <c r="CZ38" s="139">
        <v>0</v>
      </c>
    </row>
    <row r="39" spans="1:104" x14ac:dyDescent="0.2">
      <c r="A39" s="179"/>
      <c r="B39" s="180"/>
      <c r="C39" s="181" t="s">
        <v>105</v>
      </c>
      <c r="D39" s="182"/>
      <c r="E39" s="183">
        <v>7.5</v>
      </c>
      <c r="F39" s="184"/>
      <c r="G39" s="185"/>
      <c r="M39" s="186" t="s">
        <v>105</v>
      </c>
      <c r="O39" s="172"/>
    </row>
    <row r="40" spans="1:104" x14ac:dyDescent="0.2">
      <c r="A40" s="173">
        <v>18</v>
      </c>
      <c r="B40" s="174" t="s">
        <v>106</v>
      </c>
      <c r="C40" s="175" t="s">
        <v>107</v>
      </c>
      <c r="D40" s="176" t="s">
        <v>85</v>
      </c>
      <c r="E40" s="177">
        <v>50</v>
      </c>
      <c r="F40" s="177">
        <v>0</v>
      </c>
      <c r="G40" s="178">
        <f>E40*F40</f>
        <v>0</v>
      </c>
      <c r="O40" s="172">
        <v>2</v>
      </c>
      <c r="AA40" s="139">
        <v>12</v>
      </c>
      <c r="AB40" s="139">
        <v>0</v>
      </c>
      <c r="AC40" s="139">
        <v>18</v>
      </c>
      <c r="AZ40" s="139">
        <v>1</v>
      </c>
      <c r="BA40" s="139">
        <f>IF(AZ40=1,G40,0)</f>
        <v>0</v>
      </c>
      <c r="BB40" s="139">
        <f>IF(AZ40=2,G40,0)</f>
        <v>0</v>
      </c>
      <c r="BC40" s="139">
        <f>IF(AZ40=3,G40,0)</f>
        <v>0</v>
      </c>
      <c r="BD40" s="139">
        <f>IF(AZ40=4,G40,0)</f>
        <v>0</v>
      </c>
      <c r="BE40" s="139">
        <f>IF(AZ40=5,G40,0)</f>
        <v>0</v>
      </c>
      <c r="CZ40" s="139">
        <v>0</v>
      </c>
    </row>
    <row r="41" spans="1:104" x14ac:dyDescent="0.2">
      <c r="A41" s="173">
        <v>19</v>
      </c>
      <c r="B41" s="174" t="s">
        <v>108</v>
      </c>
      <c r="C41" s="175" t="s">
        <v>109</v>
      </c>
      <c r="D41" s="176" t="s">
        <v>73</v>
      </c>
      <c r="E41" s="177">
        <v>44</v>
      </c>
      <c r="F41" s="177">
        <v>0</v>
      </c>
      <c r="G41" s="178">
        <f>E41*F41</f>
        <v>0</v>
      </c>
      <c r="O41" s="172">
        <v>2</v>
      </c>
      <c r="AA41" s="139">
        <v>12</v>
      </c>
      <c r="AB41" s="139">
        <v>0</v>
      </c>
      <c r="AC41" s="139">
        <v>19</v>
      </c>
      <c r="AZ41" s="139">
        <v>1</v>
      </c>
      <c r="BA41" s="139">
        <f>IF(AZ41=1,G41,0)</f>
        <v>0</v>
      </c>
      <c r="BB41" s="139">
        <f>IF(AZ41=2,G41,0)</f>
        <v>0</v>
      </c>
      <c r="BC41" s="139">
        <f>IF(AZ41=3,G41,0)</f>
        <v>0</v>
      </c>
      <c r="BD41" s="139">
        <f>IF(AZ41=4,G41,0)</f>
        <v>0</v>
      </c>
      <c r="BE41" s="139">
        <f>IF(AZ41=5,G41,0)</f>
        <v>0</v>
      </c>
      <c r="CZ41" s="139">
        <v>0</v>
      </c>
    </row>
    <row r="42" spans="1:104" x14ac:dyDescent="0.2">
      <c r="A42" s="179"/>
      <c r="B42" s="180"/>
      <c r="C42" s="181" t="s">
        <v>110</v>
      </c>
      <c r="D42" s="182"/>
      <c r="E42" s="183">
        <v>44</v>
      </c>
      <c r="F42" s="184"/>
      <c r="G42" s="185"/>
      <c r="M42" s="186" t="s">
        <v>110</v>
      </c>
      <c r="O42" s="172"/>
    </row>
    <row r="43" spans="1:104" x14ac:dyDescent="0.2">
      <c r="A43" s="173">
        <v>20</v>
      </c>
      <c r="B43" s="174" t="s">
        <v>108</v>
      </c>
      <c r="C43" s="175" t="s">
        <v>111</v>
      </c>
      <c r="D43" s="176" t="s">
        <v>73</v>
      </c>
      <c r="E43" s="177">
        <v>12</v>
      </c>
      <c r="F43" s="177">
        <v>0</v>
      </c>
      <c r="G43" s="178">
        <f>E43*F43</f>
        <v>0</v>
      </c>
      <c r="O43" s="172">
        <v>2</v>
      </c>
      <c r="AA43" s="139">
        <v>12</v>
      </c>
      <c r="AB43" s="139">
        <v>0</v>
      </c>
      <c r="AC43" s="139">
        <v>20</v>
      </c>
      <c r="AZ43" s="139">
        <v>1</v>
      </c>
      <c r="BA43" s="139">
        <f>IF(AZ43=1,G43,0)</f>
        <v>0</v>
      </c>
      <c r="BB43" s="139">
        <f>IF(AZ43=2,G43,0)</f>
        <v>0</v>
      </c>
      <c r="BC43" s="139">
        <f>IF(AZ43=3,G43,0)</f>
        <v>0</v>
      </c>
      <c r="BD43" s="139">
        <f>IF(AZ43=4,G43,0)</f>
        <v>0</v>
      </c>
      <c r="BE43" s="139">
        <f>IF(AZ43=5,G43,0)</f>
        <v>0</v>
      </c>
      <c r="CZ43" s="139">
        <v>0</v>
      </c>
    </row>
    <row r="44" spans="1:104" x14ac:dyDescent="0.2">
      <c r="A44" s="179"/>
      <c r="B44" s="180"/>
      <c r="C44" s="181" t="s">
        <v>112</v>
      </c>
      <c r="D44" s="182"/>
      <c r="E44" s="183">
        <v>12</v>
      </c>
      <c r="F44" s="184"/>
      <c r="G44" s="185"/>
      <c r="M44" s="186" t="s">
        <v>112</v>
      </c>
      <c r="O44" s="172"/>
    </row>
    <row r="45" spans="1:104" x14ac:dyDescent="0.2">
      <c r="A45" s="173">
        <v>21</v>
      </c>
      <c r="B45" s="174" t="s">
        <v>108</v>
      </c>
      <c r="C45" s="175" t="s">
        <v>113</v>
      </c>
      <c r="D45" s="176" t="s">
        <v>73</v>
      </c>
      <c r="E45" s="177">
        <v>49.6</v>
      </c>
      <c r="F45" s="177">
        <v>0</v>
      </c>
      <c r="G45" s="178">
        <f>E45*F45</f>
        <v>0</v>
      </c>
      <c r="O45" s="172">
        <v>2</v>
      </c>
      <c r="AA45" s="139">
        <v>12</v>
      </c>
      <c r="AB45" s="139">
        <v>0</v>
      </c>
      <c r="AC45" s="139">
        <v>21</v>
      </c>
      <c r="AZ45" s="139">
        <v>1</v>
      </c>
      <c r="BA45" s="139">
        <f>IF(AZ45=1,G45,0)</f>
        <v>0</v>
      </c>
      <c r="BB45" s="139">
        <f>IF(AZ45=2,G45,0)</f>
        <v>0</v>
      </c>
      <c r="BC45" s="139">
        <f>IF(AZ45=3,G45,0)</f>
        <v>0</v>
      </c>
      <c r="BD45" s="139">
        <f>IF(AZ45=4,G45,0)</f>
        <v>0</v>
      </c>
      <c r="BE45" s="139">
        <f>IF(AZ45=5,G45,0)</f>
        <v>0</v>
      </c>
      <c r="CZ45" s="139">
        <v>0</v>
      </c>
    </row>
    <row r="46" spans="1:104" x14ac:dyDescent="0.2">
      <c r="A46" s="179"/>
      <c r="B46" s="180"/>
      <c r="C46" s="181" t="s">
        <v>114</v>
      </c>
      <c r="D46" s="182"/>
      <c r="E46" s="183">
        <v>49.6</v>
      </c>
      <c r="F46" s="184"/>
      <c r="G46" s="185"/>
      <c r="M46" s="186" t="s">
        <v>114</v>
      </c>
      <c r="O46" s="172"/>
    </row>
    <row r="47" spans="1:104" x14ac:dyDescent="0.2">
      <c r="A47" s="173">
        <v>22</v>
      </c>
      <c r="B47" s="174" t="s">
        <v>115</v>
      </c>
      <c r="C47" s="175" t="s">
        <v>116</v>
      </c>
      <c r="D47" s="176" t="s">
        <v>85</v>
      </c>
      <c r="E47" s="177">
        <v>16</v>
      </c>
      <c r="F47" s="177">
        <v>0</v>
      </c>
      <c r="G47" s="178">
        <f>E47*F47</f>
        <v>0</v>
      </c>
      <c r="O47" s="172">
        <v>2</v>
      </c>
      <c r="AA47" s="139">
        <v>12</v>
      </c>
      <c r="AB47" s="139">
        <v>0</v>
      </c>
      <c r="AC47" s="139">
        <v>22</v>
      </c>
      <c r="AZ47" s="139">
        <v>1</v>
      </c>
      <c r="BA47" s="139">
        <f>IF(AZ47=1,G47,0)</f>
        <v>0</v>
      </c>
      <c r="BB47" s="139">
        <f>IF(AZ47=2,G47,0)</f>
        <v>0</v>
      </c>
      <c r="BC47" s="139">
        <f>IF(AZ47=3,G47,0)</f>
        <v>0</v>
      </c>
      <c r="BD47" s="139">
        <f>IF(AZ47=4,G47,0)</f>
        <v>0</v>
      </c>
      <c r="BE47" s="139">
        <f>IF(AZ47=5,G47,0)</f>
        <v>0</v>
      </c>
      <c r="CZ47" s="139">
        <v>0</v>
      </c>
    </row>
    <row r="48" spans="1:104" x14ac:dyDescent="0.2">
      <c r="A48" s="173">
        <v>23</v>
      </c>
      <c r="B48" s="174" t="s">
        <v>117</v>
      </c>
      <c r="C48" s="175" t="s">
        <v>118</v>
      </c>
      <c r="D48" s="176" t="s">
        <v>73</v>
      </c>
      <c r="E48" s="177">
        <v>48.24</v>
      </c>
      <c r="F48" s="177">
        <v>0</v>
      </c>
      <c r="G48" s="178">
        <f>E48*F48</f>
        <v>0</v>
      </c>
      <c r="O48" s="172">
        <v>2</v>
      </c>
      <c r="AA48" s="139">
        <v>12</v>
      </c>
      <c r="AB48" s="139">
        <v>0</v>
      </c>
      <c r="AC48" s="139">
        <v>23</v>
      </c>
      <c r="AZ48" s="139">
        <v>1</v>
      </c>
      <c r="BA48" s="139">
        <f>IF(AZ48=1,G48,0)</f>
        <v>0</v>
      </c>
      <c r="BB48" s="139">
        <f>IF(AZ48=2,G48,0)</f>
        <v>0</v>
      </c>
      <c r="BC48" s="139">
        <f>IF(AZ48=3,G48,0)</f>
        <v>0</v>
      </c>
      <c r="BD48" s="139">
        <f>IF(AZ48=4,G48,0)</f>
        <v>0</v>
      </c>
      <c r="BE48" s="139">
        <f>IF(AZ48=5,G48,0)</f>
        <v>0</v>
      </c>
      <c r="CZ48" s="139">
        <v>0</v>
      </c>
    </row>
    <row r="49" spans="1:104" x14ac:dyDescent="0.2">
      <c r="A49" s="187"/>
      <c r="B49" s="188" t="s">
        <v>68</v>
      </c>
      <c r="C49" s="189" t="str">
        <f>CONCATENATE(B7," ",C7)</f>
        <v>1 Zemní práce</v>
      </c>
      <c r="D49" s="187"/>
      <c r="E49" s="190"/>
      <c r="F49" s="190"/>
      <c r="G49" s="191">
        <f>SUM(G7:G48)</f>
        <v>0</v>
      </c>
      <c r="O49" s="172">
        <v>4</v>
      </c>
      <c r="BA49" s="192">
        <f>SUM(BA7:BA48)</f>
        <v>0</v>
      </c>
      <c r="BB49" s="192">
        <f>SUM(BB7:BB48)</f>
        <v>0</v>
      </c>
      <c r="BC49" s="192">
        <f>SUM(BC7:BC48)</f>
        <v>0</v>
      </c>
      <c r="BD49" s="192">
        <f>SUM(BD7:BD48)</f>
        <v>0</v>
      </c>
      <c r="BE49" s="192">
        <f>SUM(BE7:BE48)</f>
        <v>0</v>
      </c>
    </row>
    <row r="50" spans="1:104" x14ac:dyDescent="0.2">
      <c r="A50" s="165" t="s">
        <v>65</v>
      </c>
      <c r="B50" s="166" t="s">
        <v>119</v>
      </c>
      <c r="C50" s="167" t="s">
        <v>120</v>
      </c>
      <c r="D50" s="168"/>
      <c r="E50" s="169"/>
      <c r="F50" s="169"/>
      <c r="G50" s="170"/>
      <c r="H50" s="171"/>
      <c r="I50" s="171"/>
      <c r="O50" s="172">
        <v>1</v>
      </c>
    </row>
    <row r="51" spans="1:104" ht="22.5" x14ac:dyDescent="0.2">
      <c r="A51" s="173">
        <v>24</v>
      </c>
      <c r="B51" s="174" t="s">
        <v>121</v>
      </c>
      <c r="C51" s="175" t="s">
        <v>122</v>
      </c>
      <c r="D51" s="176" t="s">
        <v>73</v>
      </c>
      <c r="E51" s="177">
        <v>16</v>
      </c>
      <c r="F51" s="177">
        <v>0</v>
      </c>
      <c r="G51" s="178">
        <f>E51*F51</f>
        <v>0</v>
      </c>
      <c r="O51" s="172">
        <v>2</v>
      </c>
      <c r="AA51" s="139">
        <v>12</v>
      </c>
      <c r="AB51" s="139">
        <v>0</v>
      </c>
      <c r="AC51" s="139">
        <v>24</v>
      </c>
      <c r="AZ51" s="139">
        <v>1</v>
      </c>
      <c r="BA51" s="139">
        <f>IF(AZ51=1,G51,0)</f>
        <v>0</v>
      </c>
      <c r="BB51" s="139">
        <f>IF(AZ51=2,G51,0)</f>
        <v>0</v>
      </c>
      <c r="BC51" s="139">
        <f>IF(AZ51=3,G51,0)</f>
        <v>0</v>
      </c>
      <c r="BD51" s="139">
        <f>IF(AZ51=4,G51,0)</f>
        <v>0</v>
      </c>
      <c r="BE51" s="139">
        <f>IF(AZ51=5,G51,0)</f>
        <v>0</v>
      </c>
      <c r="CZ51" s="139">
        <v>1.7816399999999999</v>
      </c>
    </row>
    <row r="52" spans="1:104" x14ac:dyDescent="0.2">
      <c r="A52" s="179"/>
      <c r="B52" s="180"/>
      <c r="C52" s="181" t="s">
        <v>123</v>
      </c>
      <c r="D52" s="182"/>
      <c r="E52" s="183">
        <v>16</v>
      </c>
      <c r="F52" s="184"/>
      <c r="G52" s="185"/>
      <c r="M52" s="186" t="s">
        <v>123</v>
      </c>
      <c r="O52" s="172"/>
    </row>
    <row r="53" spans="1:104" x14ac:dyDescent="0.2">
      <c r="A53" s="173">
        <v>25</v>
      </c>
      <c r="B53" s="174" t="s">
        <v>124</v>
      </c>
      <c r="C53" s="175" t="s">
        <v>125</v>
      </c>
      <c r="D53" s="176" t="s">
        <v>85</v>
      </c>
      <c r="E53" s="177">
        <v>134.4</v>
      </c>
      <c r="F53" s="177">
        <v>0</v>
      </c>
      <c r="G53" s="178">
        <f>E53*F53</f>
        <v>0</v>
      </c>
      <c r="O53" s="172">
        <v>2</v>
      </c>
      <c r="AA53" s="139">
        <v>12</v>
      </c>
      <c r="AB53" s="139">
        <v>0</v>
      </c>
      <c r="AC53" s="139">
        <v>25</v>
      </c>
      <c r="AZ53" s="139">
        <v>1</v>
      </c>
      <c r="BA53" s="139">
        <f>IF(AZ53=1,G53,0)</f>
        <v>0</v>
      </c>
      <c r="BB53" s="139">
        <f>IF(AZ53=2,G53,0)</f>
        <v>0</v>
      </c>
      <c r="BC53" s="139">
        <f>IF(AZ53=3,G53,0)</f>
        <v>0</v>
      </c>
      <c r="BD53" s="139">
        <f>IF(AZ53=4,G53,0)</f>
        <v>0</v>
      </c>
      <c r="BE53" s="139">
        <f>IF(AZ53=5,G53,0)</f>
        <v>0</v>
      </c>
      <c r="CZ53" s="139">
        <v>5.0000000000000001E-4</v>
      </c>
    </row>
    <row r="54" spans="1:104" x14ac:dyDescent="0.2">
      <c r="A54" s="179"/>
      <c r="B54" s="180"/>
      <c r="C54" s="181" t="s">
        <v>126</v>
      </c>
      <c r="D54" s="182"/>
      <c r="E54" s="183">
        <v>134.4</v>
      </c>
      <c r="F54" s="184"/>
      <c r="G54" s="185"/>
      <c r="M54" s="186" t="s">
        <v>126</v>
      </c>
      <c r="O54" s="172"/>
    </row>
    <row r="55" spans="1:104" x14ac:dyDescent="0.2">
      <c r="A55" s="173">
        <v>26</v>
      </c>
      <c r="B55" s="174" t="s">
        <v>124</v>
      </c>
      <c r="C55" s="175" t="s">
        <v>127</v>
      </c>
      <c r="D55" s="176" t="s">
        <v>85</v>
      </c>
      <c r="E55" s="177">
        <v>57.6</v>
      </c>
      <c r="F55" s="177">
        <v>0</v>
      </c>
      <c r="G55" s="178">
        <f>E55*F55</f>
        <v>0</v>
      </c>
      <c r="O55" s="172">
        <v>2</v>
      </c>
      <c r="AA55" s="139">
        <v>12</v>
      </c>
      <c r="AB55" s="139">
        <v>0</v>
      </c>
      <c r="AC55" s="139">
        <v>26</v>
      </c>
      <c r="AZ55" s="139">
        <v>1</v>
      </c>
      <c r="BA55" s="139">
        <f>IF(AZ55=1,G55,0)</f>
        <v>0</v>
      </c>
      <c r="BB55" s="139">
        <f>IF(AZ55=2,G55,0)</f>
        <v>0</v>
      </c>
      <c r="BC55" s="139">
        <f>IF(AZ55=3,G55,0)</f>
        <v>0</v>
      </c>
      <c r="BD55" s="139">
        <f>IF(AZ55=4,G55,0)</f>
        <v>0</v>
      </c>
      <c r="BE55" s="139">
        <f>IF(AZ55=5,G55,0)</f>
        <v>0</v>
      </c>
      <c r="CZ55" s="139">
        <v>5.0000000000000001E-4</v>
      </c>
    </row>
    <row r="56" spans="1:104" x14ac:dyDescent="0.2">
      <c r="A56" s="179"/>
      <c r="B56" s="180"/>
      <c r="C56" s="181" t="s">
        <v>128</v>
      </c>
      <c r="D56" s="182"/>
      <c r="E56" s="183">
        <v>57.6</v>
      </c>
      <c r="F56" s="184"/>
      <c r="G56" s="185"/>
      <c r="M56" s="186" t="s">
        <v>128</v>
      </c>
      <c r="O56" s="172"/>
    </row>
    <row r="57" spans="1:104" x14ac:dyDescent="0.2">
      <c r="A57" s="187"/>
      <c r="B57" s="188" t="s">
        <v>68</v>
      </c>
      <c r="C57" s="189" t="str">
        <f>CONCATENATE(B50," ",C50)</f>
        <v>2 Základy,zvláštní zakládání</v>
      </c>
      <c r="D57" s="187"/>
      <c r="E57" s="190"/>
      <c r="F57" s="190"/>
      <c r="G57" s="191">
        <f>SUM(G50:G56)</f>
        <v>0</v>
      </c>
      <c r="O57" s="172">
        <v>4</v>
      </c>
      <c r="BA57" s="192">
        <f>SUM(BA50:BA56)</f>
        <v>0</v>
      </c>
      <c r="BB57" s="192">
        <f>SUM(BB50:BB56)</f>
        <v>0</v>
      </c>
      <c r="BC57" s="192">
        <f>SUM(BC50:BC56)</f>
        <v>0</v>
      </c>
      <c r="BD57" s="192">
        <f>SUM(BD50:BD56)</f>
        <v>0</v>
      </c>
      <c r="BE57" s="192">
        <f>SUM(BE50:BE56)</f>
        <v>0</v>
      </c>
    </row>
    <row r="58" spans="1:104" x14ac:dyDescent="0.2">
      <c r="A58" s="165" t="s">
        <v>65</v>
      </c>
      <c r="B58" s="166" t="s">
        <v>129</v>
      </c>
      <c r="C58" s="167" t="s">
        <v>130</v>
      </c>
      <c r="D58" s="168"/>
      <c r="E58" s="169"/>
      <c r="F58" s="169"/>
      <c r="G58" s="170"/>
      <c r="H58" s="171"/>
      <c r="I58" s="171"/>
      <c r="O58" s="172">
        <v>1</v>
      </c>
    </row>
    <row r="59" spans="1:104" ht="22.5" x14ac:dyDescent="0.2">
      <c r="A59" s="173">
        <v>27</v>
      </c>
      <c r="B59" s="174" t="s">
        <v>131</v>
      </c>
      <c r="C59" s="175" t="s">
        <v>132</v>
      </c>
      <c r="D59" s="176" t="s">
        <v>133</v>
      </c>
      <c r="E59" s="177">
        <v>40</v>
      </c>
      <c r="F59" s="177">
        <v>0</v>
      </c>
      <c r="G59" s="178">
        <f>E59*F59</f>
        <v>0</v>
      </c>
      <c r="O59" s="172">
        <v>2</v>
      </c>
      <c r="AA59" s="139">
        <v>12</v>
      </c>
      <c r="AB59" s="139">
        <v>0</v>
      </c>
      <c r="AC59" s="139">
        <v>27</v>
      </c>
      <c r="AZ59" s="139">
        <v>1</v>
      </c>
      <c r="BA59" s="139">
        <f>IF(AZ59=1,G59,0)</f>
        <v>0</v>
      </c>
      <c r="BB59" s="139">
        <f>IF(AZ59=2,G59,0)</f>
        <v>0</v>
      </c>
      <c r="BC59" s="139">
        <f>IF(AZ59=3,G59,0)</f>
        <v>0</v>
      </c>
      <c r="BD59" s="139">
        <f>IF(AZ59=4,G59,0)</f>
        <v>0</v>
      </c>
      <c r="BE59" s="139">
        <f>IF(AZ59=5,G59,0)</f>
        <v>0</v>
      </c>
      <c r="CZ59" s="139">
        <v>0.10645</v>
      </c>
    </row>
    <row r="60" spans="1:104" ht="22.5" x14ac:dyDescent="0.2">
      <c r="A60" s="173">
        <v>28</v>
      </c>
      <c r="B60" s="174" t="s">
        <v>134</v>
      </c>
      <c r="C60" s="175" t="s">
        <v>135</v>
      </c>
      <c r="D60" s="176" t="s">
        <v>85</v>
      </c>
      <c r="E60" s="177">
        <v>16</v>
      </c>
      <c r="F60" s="177">
        <v>0</v>
      </c>
      <c r="G60" s="178">
        <f>E60*F60</f>
        <v>0</v>
      </c>
      <c r="O60" s="172">
        <v>2</v>
      </c>
      <c r="AA60" s="139">
        <v>12</v>
      </c>
      <c r="AB60" s="139">
        <v>0</v>
      </c>
      <c r="AC60" s="139">
        <v>28</v>
      </c>
      <c r="AZ60" s="139">
        <v>1</v>
      </c>
      <c r="BA60" s="139">
        <f>IF(AZ60=1,G60,0)</f>
        <v>0</v>
      </c>
      <c r="BB60" s="139">
        <f>IF(AZ60=2,G60,0)</f>
        <v>0</v>
      </c>
      <c r="BC60" s="139">
        <f>IF(AZ60=3,G60,0)</f>
        <v>0</v>
      </c>
      <c r="BD60" s="139">
        <f>IF(AZ60=4,G60,0)</f>
        <v>0</v>
      </c>
      <c r="BE60" s="139">
        <f>IF(AZ60=5,G60,0)</f>
        <v>0</v>
      </c>
      <c r="CZ60" s="139">
        <v>0.215</v>
      </c>
    </row>
    <row r="61" spans="1:104" x14ac:dyDescent="0.2">
      <c r="A61" s="187"/>
      <c r="B61" s="188" t="s">
        <v>68</v>
      </c>
      <c r="C61" s="189" t="str">
        <f>CONCATENATE(B58," ",C58)</f>
        <v>5 Komunikace</v>
      </c>
      <c r="D61" s="187"/>
      <c r="E61" s="190"/>
      <c r="F61" s="190"/>
      <c r="G61" s="191">
        <f>SUM(G58:G60)</f>
        <v>0</v>
      </c>
      <c r="O61" s="172">
        <v>4</v>
      </c>
      <c r="BA61" s="192">
        <f>SUM(BA58:BA60)</f>
        <v>0</v>
      </c>
      <c r="BB61" s="192">
        <f>SUM(BB58:BB60)</f>
        <v>0</v>
      </c>
      <c r="BC61" s="192">
        <f>SUM(BC58:BC60)</f>
        <v>0</v>
      </c>
      <c r="BD61" s="192">
        <f>SUM(BD58:BD60)</f>
        <v>0</v>
      </c>
      <c r="BE61" s="192">
        <f>SUM(BE58:BE60)</f>
        <v>0</v>
      </c>
    </row>
    <row r="62" spans="1:104" x14ac:dyDescent="0.2">
      <c r="A62" s="165" t="s">
        <v>65</v>
      </c>
      <c r="B62" s="166" t="s">
        <v>136</v>
      </c>
      <c r="C62" s="167" t="s">
        <v>137</v>
      </c>
      <c r="D62" s="168"/>
      <c r="E62" s="169"/>
      <c r="F62" s="169"/>
      <c r="G62" s="170"/>
      <c r="H62" s="171"/>
      <c r="I62" s="171"/>
      <c r="O62" s="172">
        <v>1</v>
      </c>
    </row>
    <row r="63" spans="1:104" x14ac:dyDescent="0.2">
      <c r="A63" s="173">
        <v>29</v>
      </c>
      <c r="B63" s="174" t="s">
        <v>138</v>
      </c>
      <c r="C63" s="175" t="s">
        <v>139</v>
      </c>
      <c r="D63" s="176" t="s">
        <v>73</v>
      </c>
      <c r="E63" s="177">
        <v>12.4</v>
      </c>
      <c r="F63" s="177">
        <v>0</v>
      </c>
      <c r="G63" s="178">
        <f>E63*F63</f>
        <v>0</v>
      </c>
      <c r="O63" s="172">
        <v>2</v>
      </c>
      <c r="AA63" s="139">
        <v>12</v>
      </c>
      <c r="AB63" s="139">
        <v>0</v>
      </c>
      <c r="AC63" s="139">
        <v>29</v>
      </c>
      <c r="AZ63" s="139">
        <v>1</v>
      </c>
      <c r="BA63" s="139">
        <f>IF(AZ63=1,G63,0)</f>
        <v>0</v>
      </c>
      <c r="BB63" s="139">
        <f>IF(AZ63=2,G63,0)</f>
        <v>0</v>
      </c>
      <c r="BC63" s="139">
        <f>IF(AZ63=3,G63,0)</f>
        <v>0</v>
      </c>
      <c r="BD63" s="139">
        <f>IF(AZ63=4,G63,0)</f>
        <v>0</v>
      </c>
      <c r="BE63" s="139">
        <f>IF(AZ63=5,G63,0)</f>
        <v>0</v>
      </c>
      <c r="CZ63" s="139">
        <v>1.1322000000000001</v>
      </c>
    </row>
    <row r="64" spans="1:104" x14ac:dyDescent="0.2">
      <c r="A64" s="179"/>
      <c r="B64" s="180"/>
      <c r="C64" s="181" t="s">
        <v>140</v>
      </c>
      <c r="D64" s="182"/>
      <c r="E64" s="183">
        <v>12.4</v>
      </c>
      <c r="F64" s="184"/>
      <c r="G64" s="185"/>
      <c r="M64" s="186" t="s">
        <v>140</v>
      </c>
      <c r="O64" s="172"/>
    </row>
    <row r="65" spans="1:104" ht="22.5" x14ac:dyDescent="0.2">
      <c r="A65" s="173">
        <v>30</v>
      </c>
      <c r="B65" s="174" t="s">
        <v>141</v>
      </c>
      <c r="C65" s="175" t="s">
        <v>142</v>
      </c>
      <c r="D65" s="176" t="s">
        <v>143</v>
      </c>
      <c r="E65" s="177">
        <v>2</v>
      </c>
      <c r="F65" s="177">
        <v>0</v>
      </c>
      <c r="G65" s="178">
        <f>E65*F65</f>
        <v>0</v>
      </c>
      <c r="O65" s="172">
        <v>2</v>
      </c>
      <c r="AA65" s="139">
        <v>12</v>
      </c>
      <c r="AB65" s="139">
        <v>0</v>
      </c>
      <c r="AC65" s="139">
        <v>30</v>
      </c>
      <c r="AZ65" s="139">
        <v>1</v>
      </c>
      <c r="BA65" s="139">
        <f>IF(AZ65=1,G65,0)</f>
        <v>0</v>
      </c>
      <c r="BB65" s="139">
        <f>IF(AZ65=2,G65,0)</f>
        <v>0</v>
      </c>
      <c r="BC65" s="139">
        <f>IF(AZ65=3,G65,0)</f>
        <v>0</v>
      </c>
      <c r="BD65" s="139">
        <f>IF(AZ65=4,G65,0)</f>
        <v>0</v>
      </c>
      <c r="BE65" s="139">
        <f>IF(AZ65=5,G65,0)</f>
        <v>0</v>
      </c>
      <c r="CZ65" s="139">
        <v>0.48202</v>
      </c>
    </row>
    <row r="66" spans="1:104" x14ac:dyDescent="0.2">
      <c r="A66" s="173">
        <v>31</v>
      </c>
      <c r="B66" s="174" t="s">
        <v>144</v>
      </c>
      <c r="C66" s="175" t="s">
        <v>145</v>
      </c>
      <c r="D66" s="176" t="s">
        <v>133</v>
      </c>
      <c r="E66" s="177">
        <v>31</v>
      </c>
      <c r="F66" s="177">
        <v>0</v>
      </c>
      <c r="G66" s="178">
        <f>E66*F66</f>
        <v>0</v>
      </c>
      <c r="O66" s="172">
        <v>2</v>
      </c>
      <c r="AA66" s="139">
        <v>12</v>
      </c>
      <c r="AB66" s="139">
        <v>0</v>
      </c>
      <c r="AC66" s="139">
        <v>31</v>
      </c>
      <c r="AZ66" s="139">
        <v>1</v>
      </c>
      <c r="BA66" s="139">
        <f>IF(AZ66=1,G66,0)</f>
        <v>0</v>
      </c>
      <c r="BB66" s="139">
        <f>IF(AZ66=2,G66,0)</f>
        <v>0</v>
      </c>
      <c r="BC66" s="139">
        <f>IF(AZ66=3,G66,0)</f>
        <v>0</v>
      </c>
      <c r="BD66" s="139">
        <f>IF(AZ66=4,G66,0)</f>
        <v>0</v>
      </c>
      <c r="BE66" s="139">
        <f>IF(AZ66=5,G66,0)</f>
        <v>0</v>
      </c>
      <c r="CZ66" s="139">
        <v>0</v>
      </c>
    </row>
    <row r="67" spans="1:104" x14ac:dyDescent="0.2">
      <c r="A67" s="179"/>
      <c r="B67" s="180"/>
      <c r="C67" s="181" t="s">
        <v>146</v>
      </c>
      <c r="D67" s="182"/>
      <c r="E67" s="183">
        <v>31</v>
      </c>
      <c r="F67" s="184"/>
      <c r="G67" s="185"/>
      <c r="M67" s="186" t="s">
        <v>146</v>
      </c>
      <c r="O67" s="172"/>
    </row>
    <row r="68" spans="1:104" x14ac:dyDescent="0.2">
      <c r="A68" s="173">
        <v>32</v>
      </c>
      <c r="B68" s="174" t="s">
        <v>147</v>
      </c>
      <c r="C68" s="175" t="s">
        <v>148</v>
      </c>
      <c r="D68" s="176" t="s">
        <v>143</v>
      </c>
      <c r="E68" s="177">
        <v>31</v>
      </c>
      <c r="F68" s="177">
        <v>0</v>
      </c>
      <c r="G68" s="178">
        <f>E68*F68</f>
        <v>0</v>
      </c>
      <c r="O68" s="172">
        <v>2</v>
      </c>
      <c r="AA68" s="139">
        <v>12</v>
      </c>
      <c r="AB68" s="139">
        <v>1</v>
      </c>
      <c r="AC68" s="139">
        <v>32</v>
      </c>
      <c r="AZ68" s="139">
        <v>1</v>
      </c>
      <c r="BA68" s="139">
        <f>IF(AZ68=1,G68,0)</f>
        <v>0</v>
      </c>
      <c r="BB68" s="139">
        <f>IF(AZ68=2,G68,0)</f>
        <v>0</v>
      </c>
      <c r="BC68" s="139">
        <f>IF(AZ68=3,G68,0)</f>
        <v>0</v>
      </c>
      <c r="BD68" s="139">
        <f>IF(AZ68=4,G68,0)</f>
        <v>0</v>
      </c>
      <c r="BE68" s="139">
        <f>IF(AZ68=5,G68,0)</f>
        <v>0</v>
      </c>
      <c r="CZ68" s="139">
        <v>3.2100000000000002E-3</v>
      </c>
    </row>
    <row r="69" spans="1:104" x14ac:dyDescent="0.2">
      <c r="A69" s="179"/>
      <c r="B69" s="180"/>
      <c r="C69" s="181" t="s">
        <v>146</v>
      </c>
      <c r="D69" s="182"/>
      <c r="E69" s="183">
        <v>31</v>
      </c>
      <c r="F69" s="184"/>
      <c r="G69" s="185"/>
      <c r="M69" s="186" t="s">
        <v>146</v>
      </c>
      <c r="O69" s="172"/>
    </row>
    <row r="70" spans="1:104" ht="22.5" x14ac:dyDescent="0.2">
      <c r="A70" s="173">
        <v>33</v>
      </c>
      <c r="B70" s="174" t="s">
        <v>149</v>
      </c>
      <c r="C70" s="175" t="s">
        <v>150</v>
      </c>
      <c r="D70" s="176" t="s">
        <v>133</v>
      </c>
      <c r="E70" s="177">
        <v>40</v>
      </c>
      <c r="F70" s="177">
        <v>0</v>
      </c>
      <c r="G70" s="178">
        <f>E70*F70</f>
        <v>0</v>
      </c>
      <c r="O70" s="172">
        <v>2</v>
      </c>
      <c r="AA70" s="139">
        <v>12</v>
      </c>
      <c r="AB70" s="139">
        <v>0</v>
      </c>
      <c r="AC70" s="139">
        <v>33</v>
      </c>
      <c r="AZ70" s="139">
        <v>1</v>
      </c>
      <c r="BA70" s="139">
        <f>IF(AZ70=1,G70,0)</f>
        <v>0</v>
      </c>
      <c r="BB70" s="139">
        <f>IF(AZ70=2,G70,0)</f>
        <v>0</v>
      </c>
      <c r="BC70" s="139">
        <f>IF(AZ70=3,G70,0)</f>
        <v>0</v>
      </c>
      <c r="BD70" s="139">
        <f>IF(AZ70=4,G70,0)</f>
        <v>0</v>
      </c>
      <c r="BE70" s="139">
        <f>IF(AZ70=5,G70,0)</f>
        <v>0</v>
      </c>
      <c r="CZ70" s="139">
        <v>0.44450000000000001</v>
      </c>
    </row>
    <row r="71" spans="1:104" x14ac:dyDescent="0.2">
      <c r="A71" s="187"/>
      <c r="B71" s="188" t="s">
        <v>68</v>
      </c>
      <c r="C71" s="189" t="str">
        <f>CONCATENATE(B62," ",C62)</f>
        <v>8 Trubní vedení</v>
      </c>
      <c r="D71" s="187"/>
      <c r="E71" s="190"/>
      <c r="F71" s="190"/>
      <c r="G71" s="191">
        <f>SUM(G62:G70)</f>
        <v>0</v>
      </c>
      <c r="O71" s="172">
        <v>4</v>
      </c>
      <c r="BA71" s="192">
        <f>SUM(BA62:BA70)</f>
        <v>0</v>
      </c>
      <c r="BB71" s="192">
        <f>SUM(BB62:BB70)</f>
        <v>0</v>
      </c>
      <c r="BC71" s="192">
        <f>SUM(BC62:BC70)</f>
        <v>0</v>
      </c>
      <c r="BD71" s="192">
        <f>SUM(BD62:BD70)</f>
        <v>0</v>
      </c>
      <c r="BE71" s="192">
        <f>SUM(BE62:BE70)</f>
        <v>0</v>
      </c>
    </row>
    <row r="72" spans="1:104" x14ac:dyDescent="0.2">
      <c r="A72" s="165" t="s">
        <v>65</v>
      </c>
      <c r="B72" s="166" t="s">
        <v>151</v>
      </c>
      <c r="C72" s="167" t="s">
        <v>152</v>
      </c>
      <c r="D72" s="168"/>
      <c r="E72" s="169"/>
      <c r="F72" s="169"/>
      <c r="G72" s="170"/>
      <c r="H72" s="171"/>
      <c r="I72" s="171"/>
      <c r="O72" s="172">
        <v>1</v>
      </c>
    </row>
    <row r="73" spans="1:104" x14ac:dyDescent="0.2">
      <c r="A73" s="173">
        <v>34</v>
      </c>
      <c r="B73" s="174" t="s">
        <v>153</v>
      </c>
      <c r="C73" s="175" t="s">
        <v>154</v>
      </c>
      <c r="D73" s="176" t="s">
        <v>155</v>
      </c>
      <c r="E73" s="177">
        <v>8</v>
      </c>
      <c r="F73" s="177">
        <v>0</v>
      </c>
      <c r="G73" s="178">
        <f>E73*F73</f>
        <v>0</v>
      </c>
      <c r="O73" s="172">
        <v>2</v>
      </c>
      <c r="AA73" s="139">
        <v>12</v>
      </c>
      <c r="AB73" s="139">
        <v>0</v>
      </c>
      <c r="AC73" s="139">
        <v>34</v>
      </c>
      <c r="AZ73" s="139">
        <v>1</v>
      </c>
      <c r="BA73" s="139">
        <f>IF(AZ73=1,G73,0)</f>
        <v>0</v>
      </c>
      <c r="BB73" s="139">
        <f>IF(AZ73=2,G73,0)</f>
        <v>0</v>
      </c>
      <c r="BC73" s="139">
        <f>IF(AZ73=3,G73,0)</f>
        <v>0</v>
      </c>
      <c r="BD73" s="139">
        <f>IF(AZ73=4,G73,0)</f>
        <v>0</v>
      </c>
      <c r="BE73" s="139">
        <f>IF(AZ73=5,G73,0)</f>
        <v>0</v>
      </c>
      <c r="CZ73" s="139">
        <v>0</v>
      </c>
    </row>
    <row r="74" spans="1:104" x14ac:dyDescent="0.2">
      <c r="A74" s="173">
        <v>35</v>
      </c>
      <c r="B74" s="174" t="s">
        <v>156</v>
      </c>
      <c r="C74" s="175" t="s">
        <v>157</v>
      </c>
      <c r="D74" s="176" t="s">
        <v>155</v>
      </c>
      <c r="E74" s="177">
        <v>8</v>
      </c>
      <c r="F74" s="177">
        <v>0</v>
      </c>
      <c r="G74" s="178">
        <f>E74*F74</f>
        <v>0</v>
      </c>
      <c r="O74" s="172">
        <v>2</v>
      </c>
      <c r="AA74" s="139">
        <v>12</v>
      </c>
      <c r="AB74" s="139">
        <v>0</v>
      </c>
      <c r="AC74" s="139">
        <v>35</v>
      </c>
      <c r="AZ74" s="139">
        <v>1</v>
      </c>
      <c r="BA74" s="139">
        <f>IF(AZ74=1,G74,0)</f>
        <v>0</v>
      </c>
      <c r="BB74" s="139">
        <f>IF(AZ74=2,G74,0)</f>
        <v>0</v>
      </c>
      <c r="BC74" s="139">
        <f>IF(AZ74=3,G74,0)</f>
        <v>0</v>
      </c>
      <c r="BD74" s="139">
        <f>IF(AZ74=4,G74,0)</f>
        <v>0</v>
      </c>
      <c r="BE74" s="139">
        <f>IF(AZ74=5,G74,0)</f>
        <v>0</v>
      </c>
      <c r="CZ74" s="139">
        <v>0</v>
      </c>
    </row>
    <row r="75" spans="1:104" x14ac:dyDescent="0.2">
      <c r="A75" s="173">
        <v>36</v>
      </c>
      <c r="B75" s="174" t="s">
        <v>158</v>
      </c>
      <c r="C75" s="175" t="s">
        <v>159</v>
      </c>
      <c r="D75" s="176" t="s">
        <v>155</v>
      </c>
      <c r="E75" s="177">
        <v>152</v>
      </c>
      <c r="F75" s="177">
        <v>0</v>
      </c>
      <c r="G75" s="178">
        <f>E75*F75</f>
        <v>0</v>
      </c>
      <c r="O75" s="172">
        <v>2</v>
      </c>
      <c r="AA75" s="139">
        <v>12</v>
      </c>
      <c r="AB75" s="139">
        <v>0</v>
      </c>
      <c r="AC75" s="139">
        <v>36</v>
      </c>
      <c r="AZ75" s="139">
        <v>1</v>
      </c>
      <c r="BA75" s="139">
        <f>IF(AZ75=1,G75,0)</f>
        <v>0</v>
      </c>
      <c r="BB75" s="139">
        <f>IF(AZ75=2,G75,0)</f>
        <v>0</v>
      </c>
      <c r="BC75" s="139">
        <f>IF(AZ75=3,G75,0)</f>
        <v>0</v>
      </c>
      <c r="BD75" s="139">
        <f>IF(AZ75=4,G75,0)</f>
        <v>0</v>
      </c>
      <c r="BE75" s="139">
        <f>IF(AZ75=5,G75,0)</f>
        <v>0</v>
      </c>
      <c r="CZ75" s="139">
        <v>0</v>
      </c>
    </row>
    <row r="76" spans="1:104" x14ac:dyDescent="0.2">
      <c r="A76" s="179"/>
      <c r="B76" s="180"/>
      <c r="C76" s="181" t="s">
        <v>160</v>
      </c>
      <c r="D76" s="182"/>
      <c r="E76" s="183">
        <v>152</v>
      </c>
      <c r="F76" s="184"/>
      <c r="G76" s="185"/>
      <c r="M76" s="186" t="s">
        <v>160</v>
      </c>
      <c r="O76" s="172"/>
    </row>
    <row r="77" spans="1:104" x14ac:dyDescent="0.2">
      <c r="A77" s="173">
        <v>37</v>
      </c>
      <c r="B77" s="174" t="s">
        <v>161</v>
      </c>
      <c r="C77" s="175" t="s">
        <v>162</v>
      </c>
      <c r="D77" s="176" t="s">
        <v>155</v>
      </c>
      <c r="E77" s="177">
        <v>8</v>
      </c>
      <c r="F77" s="177">
        <v>0</v>
      </c>
      <c r="G77" s="178">
        <f>E77*F77</f>
        <v>0</v>
      </c>
      <c r="O77" s="172">
        <v>2</v>
      </c>
      <c r="AA77" s="139">
        <v>12</v>
      </c>
      <c r="AB77" s="139">
        <v>0</v>
      </c>
      <c r="AC77" s="139">
        <v>37</v>
      </c>
      <c r="AZ77" s="139">
        <v>1</v>
      </c>
      <c r="BA77" s="139">
        <f>IF(AZ77=1,G77,0)</f>
        <v>0</v>
      </c>
      <c r="BB77" s="139">
        <f>IF(AZ77=2,G77,0)</f>
        <v>0</v>
      </c>
      <c r="BC77" s="139">
        <f>IF(AZ77=3,G77,0)</f>
        <v>0</v>
      </c>
      <c r="BD77" s="139">
        <f>IF(AZ77=4,G77,0)</f>
        <v>0</v>
      </c>
      <c r="BE77" s="139">
        <f>IF(AZ77=5,G77,0)</f>
        <v>0</v>
      </c>
      <c r="CZ77" s="139">
        <v>0</v>
      </c>
    </row>
    <row r="78" spans="1:104" x14ac:dyDescent="0.2">
      <c r="A78" s="173">
        <v>38</v>
      </c>
      <c r="B78" s="174" t="s">
        <v>163</v>
      </c>
      <c r="C78" s="175" t="s">
        <v>164</v>
      </c>
      <c r="D78" s="176" t="s">
        <v>155</v>
      </c>
      <c r="E78" s="177">
        <v>8</v>
      </c>
      <c r="F78" s="177">
        <v>0</v>
      </c>
      <c r="G78" s="178">
        <f>E78*F78</f>
        <v>0</v>
      </c>
      <c r="O78" s="172">
        <v>2</v>
      </c>
      <c r="AA78" s="139">
        <v>12</v>
      </c>
      <c r="AB78" s="139">
        <v>0</v>
      </c>
      <c r="AC78" s="139">
        <v>38</v>
      </c>
      <c r="AZ78" s="139">
        <v>1</v>
      </c>
      <c r="BA78" s="139">
        <f>IF(AZ78=1,G78,0)</f>
        <v>0</v>
      </c>
      <c r="BB78" s="139">
        <f>IF(AZ78=2,G78,0)</f>
        <v>0</v>
      </c>
      <c r="BC78" s="139">
        <f>IF(AZ78=3,G78,0)</f>
        <v>0</v>
      </c>
      <c r="BD78" s="139">
        <f>IF(AZ78=4,G78,0)</f>
        <v>0</v>
      </c>
      <c r="BE78" s="139">
        <f>IF(AZ78=5,G78,0)</f>
        <v>0</v>
      </c>
      <c r="CZ78" s="139">
        <v>0</v>
      </c>
    </row>
    <row r="79" spans="1:104" x14ac:dyDescent="0.2">
      <c r="A79" s="187"/>
      <c r="B79" s="188" t="s">
        <v>68</v>
      </c>
      <c r="C79" s="189" t="str">
        <f>CONCATENATE(B72," ",C72)</f>
        <v>97 Prorážení otvorů</v>
      </c>
      <c r="D79" s="187"/>
      <c r="E79" s="190"/>
      <c r="F79" s="190"/>
      <c r="G79" s="191">
        <f>SUM(G72:G78)</f>
        <v>0</v>
      </c>
      <c r="O79" s="172">
        <v>4</v>
      </c>
      <c r="BA79" s="192">
        <f>SUM(BA72:BA78)</f>
        <v>0</v>
      </c>
      <c r="BB79" s="192">
        <f>SUM(BB72:BB78)</f>
        <v>0</v>
      </c>
      <c r="BC79" s="192">
        <f>SUM(BC72:BC78)</f>
        <v>0</v>
      </c>
      <c r="BD79" s="192">
        <f>SUM(BD72:BD78)</f>
        <v>0</v>
      </c>
      <c r="BE79" s="192">
        <f>SUM(BE72:BE78)</f>
        <v>0</v>
      </c>
    </row>
    <row r="80" spans="1:104" x14ac:dyDescent="0.2">
      <c r="A80" s="165" t="s">
        <v>65</v>
      </c>
      <c r="B80" s="166" t="s">
        <v>165</v>
      </c>
      <c r="C80" s="167" t="s">
        <v>166</v>
      </c>
      <c r="D80" s="168"/>
      <c r="E80" s="169"/>
      <c r="F80" s="169"/>
      <c r="G80" s="170"/>
      <c r="H80" s="171"/>
      <c r="I80" s="171"/>
      <c r="O80" s="172">
        <v>1</v>
      </c>
    </row>
    <row r="81" spans="1:104" x14ac:dyDescent="0.2">
      <c r="A81" s="173">
        <v>39</v>
      </c>
      <c r="B81" s="174" t="s">
        <v>167</v>
      </c>
      <c r="C81" s="175" t="s">
        <v>168</v>
      </c>
      <c r="D81" s="176" t="s">
        <v>155</v>
      </c>
      <c r="E81" s="177">
        <v>7.7</v>
      </c>
      <c r="F81" s="177">
        <v>0</v>
      </c>
      <c r="G81" s="178">
        <f>E81*F81</f>
        <v>0</v>
      </c>
      <c r="O81" s="172">
        <v>2</v>
      </c>
      <c r="AA81" s="139">
        <v>12</v>
      </c>
      <c r="AB81" s="139">
        <v>0</v>
      </c>
      <c r="AC81" s="139">
        <v>39</v>
      </c>
      <c r="AZ81" s="139">
        <v>1</v>
      </c>
      <c r="BA81" s="139">
        <f>IF(AZ81=1,G81,0)</f>
        <v>0</v>
      </c>
      <c r="BB81" s="139">
        <f>IF(AZ81=2,G81,0)</f>
        <v>0</v>
      </c>
      <c r="BC81" s="139">
        <f>IF(AZ81=3,G81,0)</f>
        <v>0</v>
      </c>
      <c r="BD81" s="139">
        <f>IF(AZ81=4,G81,0)</f>
        <v>0</v>
      </c>
      <c r="BE81" s="139">
        <f>IF(AZ81=5,G81,0)</f>
        <v>0</v>
      </c>
      <c r="CZ81" s="139">
        <v>0</v>
      </c>
    </row>
    <row r="82" spans="1:104" x14ac:dyDescent="0.2">
      <c r="A82" s="173">
        <v>40</v>
      </c>
      <c r="B82" s="174" t="s">
        <v>169</v>
      </c>
      <c r="C82" s="175" t="s">
        <v>170</v>
      </c>
      <c r="D82" s="176" t="s">
        <v>155</v>
      </c>
      <c r="E82" s="177">
        <v>32</v>
      </c>
      <c r="F82" s="177">
        <v>0</v>
      </c>
      <c r="G82" s="178">
        <f>E82*F82</f>
        <v>0</v>
      </c>
      <c r="O82" s="172">
        <v>2</v>
      </c>
      <c r="AA82" s="139">
        <v>12</v>
      </c>
      <c r="AB82" s="139">
        <v>0</v>
      </c>
      <c r="AC82" s="139">
        <v>40</v>
      </c>
      <c r="AZ82" s="139">
        <v>1</v>
      </c>
      <c r="BA82" s="139">
        <f>IF(AZ82=1,G82,0)</f>
        <v>0</v>
      </c>
      <c r="BB82" s="139">
        <f>IF(AZ82=2,G82,0)</f>
        <v>0</v>
      </c>
      <c r="BC82" s="139">
        <f>IF(AZ82=3,G82,0)</f>
        <v>0</v>
      </c>
      <c r="BD82" s="139">
        <f>IF(AZ82=4,G82,0)</f>
        <v>0</v>
      </c>
      <c r="BE82" s="139">
        <f>IF(AZ82=5,G82,0)</f>
        <v>0</v>
      </c>
      <c r="CZ82" s="139">
        <v>0</v>
      </c>
    </row>
    <row r="83" spans="1:104" x14ac:dyDescent="0.2">
      <c r="A83" s="173">
        <v>41</v>
      </c>
      <c r="B83" s="174" t="s">
        <v>171</v>
      </c>
      <c r="C83" s="175" t="s">
        <v>172</v>
      </c>
      <c r="D83" s="176" t="s">
        <v>155</v>
      </c>
      <c r="E83" s="177">
        <v>29</v>
      </c>
      <c r="F83" s="177">
        <v>0</v>
      </c>
      <c r="G83" s="178">
        <f>E83*F83</f>
        <v>0</v>
      </c>
      <c r="O83" s="172">
        <v>2</v>
      </c>
      <c r="AA83" s="139">
        <v>12</v>
      </c>
      <c r="AB83" s="139">
        <v>0</v>
      </c>
      <c r="AC83" s="139">
        <v>41</v>
      </c>
      <c r="AZ83" s="139">
        <v>1</v>
      </c>
      <c r="BA83" s="139">
        <f>IF(AZ83=1,G83,0)</f>
        <v>0</v>
      </c>
      <c r="BB83" s="139">
        <f>IF(AZ83=2,G83,0)</f>
        <v>0</v>
      </c>
      <c r="BC83" s="139">
        <f>IF(AZ83=3,G83,0)</f>
        <v>0</v>
      </c>
      <c r="BD83" s="139">
        <f>IF(AZ83=4,G83,0)</f>
        <v>0</v>
      </c>
      <c r="BE83" s="139">
        <f>IF(AZ83=5,G83,0)</f>
        <v>0</v>
      </c>
      <c r="CZ83" s="139">
        <v>0</v>
      </c>
    </row>
    <row r="84" spans="1:104" x14ac:dyDescent="0.2">
      <c r="A84" s="187"/>
      <c r="B84" s="188" t="s">
        <v>68</v>
      </c>
      <c r="C84" s="189" t="str">
        <f>CONCATENATE(B80," ",C80)</f>
        <v>99 Staveništní přesun hmot</v>
      </c>
      <c r="D84" s="187"/>
      <c r="E84" s="190"/>
      <c r="F84" s="190"/>
      <c r="G84" s="191">
        <f>SUM(G80:G83)</f>
        <v>0</v>
      </c>
      <c r="O84" s="172">
        <v>4</v>
      </c>
      <c r="BA84" s="192">
        <f>SUM(BA80:BA83)</f>
        <v>0</v>
      </c>
      <c r="BB84" s="192">
        <f>SUM(BB80:BB83)</f>
        <v>0</v>
      </c>
      <c r="BC84" s="192">
        <f>SUM(BC80:BC83)</f>
        <v>0</v>
      </c>
      <c r="BD84" s="192">
        <f>SUM(BD80:BD83)</f>
        <v>0</v>
      </c>
      <c r="BE84" s="192">
        <f>SUM(BE80:BE83)</f>
        <v>0</v>
      </c>
    </row>
    <row r="85" spans="1:104" x14ac:dyDescent="0.2">
      <c r="A85" s="165" t="s">
        <v>65</v>
      </c>
      <c r="B85" s="166" t="s">
        <v>173</v>
      </c>
      <c r="C85" s="167" t="s">
        <v>174</v>
      </c>
      <c r="D85" s="168"/>
      <c r="E85" s="169"/>
      <c r="F85" s="169"/>
      <c r="G85" s="170"/>
      <c r="H85" s="171"/>
      <c r="I85" s="171"/>
      <c r="O85" s="172">
        <v>1</v>
      </c>
    </row>
    <row r="86" spans="1:104" x14ac:dyDescent="0.2">
      <c r="A86" s="173">
        <v>42</v>
      </c>
      <c r="B86" s="174" t="s">
        <v>175</v>
      </c>
      <c r="C86" s="175" t="s">
        <v>176</v>
      </c>
      <c r="D86" s="176" t="s">
        <v>85</v>
      </c>
      <c r="E86" s="177">
        <v>4.08</v>
      </c>
      <c r="F86" s="177">
        <v>0</v>
      </c>
      <c r="G86" s="178">
        <f>E86*F86</f>
        <v>0</v>
      </c>
      <c r="O86" s="172">
        <v>2</v>
      </c>
      <c r="AA86" s="139">
        <v>12</v>
      </c>
      <c r="AB86" s="139">
        <v>0</v>
      </c>
      <c r="AC86" s="139">
        <v>42</v>
      </c>
      <c r="AZ86" s="139">
        <v>2</v>
      </c>
      <c r="BA86" s="139">
        <f>IF(AZ86=1,G86,0)</f>
        <v>0</v>
      </c>
      <c r="BB86" s="139">
        <f>IF(AZ86=2,G86,0)</f>
        <v>0</v>
      </c>
      <c r="BC86" s="139">
        <f>IF(AZ86=3,G86,0)</f>
        <v>0</v>
      </c>
      <c r="BD86" s="139">
        <f>IF(AZ86=4,G86,0)</f>
        <v>0</v>
      </c>
      <c r="BE86" s="139">
        <f>IF(AZ86=5,G86,0)</f>
        <v>0</v>
      </c>
      <c r="CZ86" s="139">
        <v>0</v>
      </c>
    </row>
    <row r="87" spans="1:104" x14ac:dyDescent="0.2">
      <c r="A87" s="179"/>
      <c r="B87" s="180"/>
      <c r="C87" s="181" t="s">
        <v>177</v>
      </c>
      <c r="D87" s="182"/>
      <c r="E87" s="183">
        <v>4.08</v>
      </c>
      <c r="F87" s="184"/>
      <c r="G87" s="185"/>
      <c r="M87" s="186" t="s">
        <v>177</v>
      </c>
      <c r="O87" s="172"/>
    </row>
    <row r="88" spans="1:104" x14ac:dyDescent="0.2">
      <c r="A88" s="173">
        <v>43</v>
      </c>
      <c r="B88" s="174" t="s">
        <v>178</v>
      </c>
      <c r="C88" s="175" t="s">
        <v>179</v>
      </c>
      <c r="D88" s="176" t="s">
        <v>85</v>
      </c>
      <c r="E88" s="177">
        <v>4.08</v>
      </c>
      <c r="F88" s="177">
        <v>0</v>
      </c>
      <c r="G88" s="178">
        <f>E88*F88</f>
        <v>0</v>
      </c>
      <c r="O88" s="172">
        <v>2</v>
      </c>
      <c r="AA88" s="139">
        <v>12</v>
      </c>
      <c r="AB88" s="139">
        <v>1</v>
      </c>
      <c r="AC88" s="139">
        <v>43</v>
      </c>
      <c r="AZ88" s="139">
        <v>2</v>
      </c>
      <c r="BA88" s="139">
        <f>IF(AZ88=1,G88,0)</f>
        <v>0</v>
      </c>
      <c r="BB88" s="139">
        <f>IF(AZ88=2,G88,0)</f>
        <v>0</v>
      </c>
      <c r="BC88" s="139">
        <f>IF(AZ88=3,G88,0)</f>
        <v>0</v>
      </c>
      <c r="BD88" s="139">
        <f>IF(AZ88=4,G88,0)</f>
        <v>0</v>
      </c>
      <c r="BE88" s="139">
        <f>IF(AZ88=5,G88,0)</f>
        <v>0</v>
      </c>
      <c r="CZ88" s="139">
        <v>4.4999999999999997E-3</v>
      </c>
    </row>
    <row r="89" spans="1:104" x14ac:dyDescent="0.2">
      <c r="A89" s="179"/>
      <c r="B89" s="180"/>
      <c r="C89" s="181" t="s">
        <v>177</v>
      </c>
      <c r="D89" s="182"/>
      <c r="E89" s="183">
        <v>4.08</v>
      </c>
      <c r="F89" s="184"/>
      <c r="G89" s="185"/>
      <c r="M89" s="186" t="s">
        <v>177</v>
      </c>
      <c r="O89" s="172"/>
    </row>
    <row r="90" spans="1:104" x14ac:dyDescent="0.2">
      <c r="A90" s="187"/>
      <c r="B90" s="188" t="s">
        <v>68</v>
      </c>
      <c r="C90" s="189" t="str">
        <f>CONCATENATE(B85," ",C85)</f>
        <v>713 Izolace tepelné</v>
      </c>
      <c r="D90" s="187"/>
      <c r="E90" s="190"/>
      <c r="F90" s="190"/>
      <c r="G90" s="191">
        <f>SUM(G85:G89)</f>
        <v>0</v>
      </c>
      <c r="O90" s="172">
        <v>4</v>
      </c>
      <c r="BA90" s="192">
        <f>SUM(BA85:BA89)</f>
        <v>0</v>
      </c>
      <c r="BB90" s="192">
        <f>SUM(BB85:BB89)</f>
        <v>0</v>
      </c>
      <c r="BC90" s="192">
        <f>SUM(BC85:BC89)</f>
        <v>0</v>
      </c>
      <c r="BD90" s="192">
        <f>SUM(BD85:BD89)</f>
        <v>0</v>
      </c>
      <c r="BE90" s="192">
        <f>SUM(BE85:BE89)</f>
        <v>0</v>
      </c>
    </row>
    <row r="91" spans="1:104" x14ac:dyDescent="0.2">
      <c r="A91" s="165" t="s">
        <v>65</v>
      </c>
      <c r="B91" s="166" t="s">
        <v>180</v>
      </c>
      <c r="C91" s="167" t="s">
        <v>181</v>
      </c>
      <c r="D91" s="168"/>
      <c r="E91" s="169"/>
      <c r="F91" s="169"/>
      <c r="G91" s="170"/>
      <c r="H91" s="171"/>
      <c r="I91" s="171"/>
      <c r="O91" s="172">
        <v>1</v>
      </c>
    </row>
    <row r="92" spans="1:104" x14ac:dyDescent="0.2">
      <c r="A92" s="173">
        <v>44</v>
      </c>
      <c r="B92" s="174" t="s">
        <v>182</v>
      </c>
      <c r="C92" s="175" t="s">
        <v>183</v>
      </c>
      <c r="D92" s="176" t="s">
        <v>73</v>
      </c>
      <c r="E92" s="177">
        <v>48.24</v>
      </c>
      <c r="F92" s="177">
        <v>0</v>
      </c>
      <c r="G92" s="178">
        <f>E92*F92</f>
        <v>0</v>
      </c>
      <c r="O92" s="172">
        <v>2</v>
      </c>
      <c r="AA92" s="139">
        <v>12</v>
      </c>
      <c r="AB92" s="139">
        <v>0</v>
      </c>
      <c r="AC92" s="139">
        <v>44</v>
      </c>
      <c r="AZ92" s="139">
        <v>4</v>
      </c>
      <c r="BA92" s="139">
        <f>IF(AZ92=1,G92,0)</f>
        <v>0</v>
      </c>
      <c r="BB92" s="139">
        <f>IF(AZ92=2,G92,0)</f>
        <v>0</v>
      </c>
      <c r="BC92" s="139">
        <f>IF(AZ92=3,G92,0)</f>
        <v>0</v>
      </c>
      <c r="BD92" s="139">
        <f>IF(AZ92=4,G92,0)</f>
        <v>0</v>
      </c>
      <c r="BE92" s="139">
        <f>IF(AZ92=5,G92,0)</f>
        <v>0</v>
      </c>
      <c r="CZ92" s="139">
        <v>0</v>
      </c>
    </row>
    <row r="93" spans="1:104" x14ac:dyDescent="0.2">
      <c r="A93" s="179"/>
      <c r="B93" s="180"/>
      <c r="C93" s="181" t="s">
        <v>184</v>
      </c>
      <c r="D93" s="182"/>
      <c r="E93" s="183">
        <v>5</v>
      </c>
      <c r="F93" s="184"/>
      <c r="G93" s="185"/>
      <c r="M93" s="186" t="s">
        <v>184</v>
      </c>
      <c r="O93" s="172"/>
    </row>
    <row r="94" spans="1:104" x14ac:dyDescent="0.2">
      <c r="A94" s="179"/>
      <c r="B94" s="180"/>
      <c r="C94" s="181" t="s">
        <v>185</v>
      </c>
      <c r="D94" s="182"/>
      <c r="E94" s="183">
        <v>17.600000000000001</v>
      </c>
      <c r="F94" s="184"/>
      <c r="G94" s="185"/>
      <c r="M94" s="186" t="s">
        <v>185</v>
      </c>
      <c r="O94" s="172"/>
    </row>
    <row r="95" spans="1:104" x14ac:dyDescent="0.2">
      <c r="A95" s="179"/>
      <c r="B95" s="180"/>
      <c r="C95" s="181" t="s">
        <v>186</v>
      </c>
      <c r="D95" s="182"/>
      <c r="E95" s="183">
        <v>13.64</v>
      </c>
      <c r="F95" s="184"/>
      <c r="G95" s="185"/>
      <c r="M95" s="186" t="s">
        <v>186</v>
      </c>
      <c r="O95" s="172"/>
    </row>
    <row r="96" spans="1:104" x14ac:dyDescent="0.2">
      <c r="A96" s="179"/>
      <c r="B96" s="180"/>
      <c r="C96" s="181" t="s">
        <v>187</v>
      </c>
      <c r="D96" s="182"/>
      <c r="E96" s="183">
        <v>12</v>
      </c>
      <c r="F96" s="184"/>
      <c r="G96" s="185"/>
      <c r="M96" s="186" t="s">
        <v>187</v>
      </c>
      <c r="O96" s="172"/>
    </row>
    <row r="97" spans="1:104" ht="22.5" x14ac:dyDescent="0.2">
      <c r="A97" s="173">
        <v>45</v>
      </c>
      <c r="B97" s="174" t="s">
        <v>188</v>
      </c>
      <c r="C97" s="175" t="s">
        <v>189</v>
      </c>
      <c r="D97" s="176" t="s">
        <v>73</v>
      </c>
      <c r="E97" s="177">
        <v>482.4</v>
      </c>
      <c r="F97" s="177">
        <v>0</v>
      </c>
      <c r="G97" s="178">
        <f>E97*F97</f>
        <v>0</v>
      </c>
      <c r="O97" s="172">
        <v>2</v>
      </c>
      <c r="AA97" s="139">
        <v>12</v>
      </c>
      <c r="AB97" s="139">
        <v>0</v>
      </c>
      <c r="AC97" s="139">
        <v>45</v>
      </c>
      <c r="AZ97" s="139">
        <v>4</v>
      </c>
      <c r="BA97" s="139">
        <f>IF(AZ97=1,G97,0)</f>
        <v>0</v>
      </c>
      <c r="BB97" s="139">
        <f>IF(AZ97=2,G97,0)</f>
        <v>0</v>
      </c>
      <c r="BC97" s="139">
        <f>IF(AZ97=3,G97,0)</f>
        <v>0</v>
      </c>
      <c r="BD97" s="139">
        <f>IF(AZ97=4,G97,0)</f>
        <v>0</v>
      </c>
      <c r="BE97" s="139">
        <f>IF(AZ97=5,G97,0)</f>
        <v>0</v>
      </c>
      <c r="CZ97" s="139">
        <v>0</v>
      </c>
    </row>
    <row r="98" spans="1:104" x14ac:dyDescent="0.2">
      <c r="A98" s="179"/>
      <c r="B98" s="180"/>
      <c r="C98" s="181" t="s">
        <v>190</v>
      </c>
      <c r="D98" s="182"/>
      <c r="E98" s="183">
        <v>482.4</v>
      </c>
      <c r="F98" s="184"/>
      <c r="G98" s="185"/>
      <c r="M98" s="186" t="s">
        <v>190</v>
      </c>
      <c r="O98" s="172"/>
    </row>
    <row r="99" spans="1:104" x14ac:dyDescent="0.2">
      <c r="A99" s="187"/>
      <c r="B99" s="188" t="s">
        <v>68</v>
      </c>
      <c r="C99" s="189" t="str">
        <f>CONCATENATE(B91," ",C91)</f>
        <v>M46 Zemní práce při montážích</v>
      </c>
      <c r="D99" s="187"/>
      <c r="E99" s="190"/>
      <c r="F99" s="190"/>
      <c r="G99" s="191">
        <f>SUM(G91:G98)</f>
        <v>0</v>
      </c>
      <c r="O99" s="172">
        <v>4</v>
      </c>
      <c r="BA99" s="192">
        <f>SUM(BA91:BA98)</f>
        <v>0</v>
      </c>
      <c r="BB99" s="192">
        <f>SUM(BB91:BB98)</f>
        <v>0</v>
      </c>
      <c r="BC99" s="192">
        <f>SUM(BC91:BC98)</f>
        <v>0</v>
      </c>
      <c r="BD99" s="192">
        <f>SUM(BD91:BD98)</f>
        <v>0</v>
      </c>
      <c r="BE99" s="192">
        <f>SUM(BE91:BE98)</f>
        <v>0</v>
      </c>
    </row>
    <row r="100" spans="1:104" x14ac:dyDescent="0.2">
      <c r="A100" s="140"/>
      <c r="B100" s="140"/>
      <c r="C100" s="140"/>
      <c r="D100" s="140"/>
      <c r="E100" s="140"/>
      <c r="F100" s="140"/>
      <c r="G100" s="140"/>
    </row>
    <row r="101" spans="1:104" x14ac:dyDescent="0.2">
      <c r="E101" s="139"/>
    </row>
    <row r="102" spans="1:104" x14ac:dyDescent="0.2">
      <c r="E102" s="139"/>
    </row>
    <row r="103" spans="1:104" x14ac:dyDescent="0.2">
      <c r="E103" s="139"/>
    </row>
    <row r="104" spans="1:104" x14ac:dyDescent="0.2">
      <c r="E104" s="139"/>
    </row>
    <row r="105" spans="1:104" x14ac:dyDescent="0.2">
      <c r="E105" s="139"/>
    </row>
    <row r="106" spans="1:104" x14ac:dyDescent="0.2">
      <c r="E106" s="139"/>
    </row>
    <row r="107" spans="1:104" x14ac:dyDescent="0.2">
      <c r="E107" s="139"/>
    </row>
    <row r="108" spans="1:104" x14ac:dyDescent="0.2">
      <c r="E108" s="139"/>
    </row>
    <row r="109" spans="1:104" x14ac:dyDescent="0.2">
      <c r="E109" s="139"/>
    </row>
    <row r="110" spans="1:104" x14ac:dyDescent="0.2">
      <c r="E110" s="139"/>
    </row>
    <row r="111" spans="1:104" x14ac:dyDescent="0.2">
      <c r="E111" s="139"/>
    </row>
    <row r="112" spans="1:104" x14ac:dyDescent="0.2">
      <c r="E112" s="139"/>
    </row>
    <row r="113" spans="1:7" x14ac:dyDescent="0.2">
      <c r="E113" s="139"/>
    </row>
    <row r="114" spans="1:7" x14ac:dyDescent="0.2">
      <c r="E114" s="139"/>
    </row>
    <row r="115" spans="1:7" x14ac:dyDescent="0.2">
      <c r="E115" s="139"/>
    </row>
    <row r="116" spans="1:7" x14ac:dyDescent="0.2">
      <c r="E116" s="139"/>
    </row>
    <row r="117" spans="1:7" x14ac:dyDescent="0.2">
      <c r="E117" s="139"/>
    </row>
    <row r="118" spans="1:7" x14ac:dyDescent="0.2">
      <c r="E118" s="139"/>
    </row>
    <row r="119" spans="1:7" x14ac:dyDescent="0.2">
      <c r="E119" s="139"/>
    </row>
    <row r="120" spans="1:7" x14ac:dyDescent="0.2">
      <c r="E120" s="139"/>
    </row>
    <row r="121" spans="1:7" x14ac:dyDescent="0.2">
      <c r="E121" s="139"/>
    </row>
    <row r="122" spans="1:7" x14ac:dyDescent="0.2">
      <c r="E122" s="139"/>
    </row>
    <row r="123" spans="1:7" x14ac:dyDescent="0.2">
      <c r="A123" s="193"/>
      <c r="B123" s="193"/>
      <c r="C123" s="193"/>
      <c r="D123" s="193"/>
      <c r="E123" s="193"/>
      <c r="F123" s="193"/>
      <c r="G123" s="193"/>
    </row>
    <row r="124" spans="1:7" x14ac:dyDescent="0.2">
      <c r="A124" s="193"/>
      <c r="B124" s="193"/>
      <c r="C124" s="193"/>
      <c r="D124" s="193"/>
      <c r="E124" s="193"/>
      <c r="F124" s="193"/>
      <c r="G124" s="193"/>
    </row>
    <row r="125" spans="1:7" x14ac:dyDescent="0.2">
      <c r="A125" s="193"/>
      <c r="B125" s="193"/>
      <c r="C125" s="193"/>
      <c r="D125" s="193"/>
      <c r="E125" s="193"/>
      <c r="F125" s="193"/>
      <c r="G125" s="193"/>
    </row>
    <row r="126" spans="1:7" x14ac:dyDescent="0.2">
      <c r="A126" s="193"/>
      <c r="B126" s="193"/>
      <c r="C126" s="193"/>
      <c r="D126" s="193"/>
      <c r="E126" s="193"/>
      <c r="F126" s="193"/>
      <c r="G126" s="193"/>
    </row>
    <row r="127" spans="1:7" x14ac:dyDescent="0.2">
      <c r="E127" s="139"/>
    </row>
    <row r="128" spans="1:7" x14ac:dyDescent="0.2">
      <c r="E128" s="139"/>
    </row>
    <row r="129" spans="5:5" x14ac:dyDescent="0.2">
      <c r="E129" s="139"/>
    </row>
    <row r="130" spans="5:5" x14ac:dyDescent="0.2">
      <c r="E130" s="139"/>
    </row>
    <row r="131" spans="5:5" x14ac:dyDescent="0.2">
      <c r="E131" s="139"/>
    </row>
    <row r="132" spans="5:5" x14ac:dyDescent="0.2">
      <c r="E132" s="139"/>
    </row>
    <row r="133" spans="5:5" x14ac:dyDescent="0.2">
      <c r="E133" s="139"/>
    </row>
    <row r="134" spans="5:5" x14ac:dyDescent="0.2">
      <c r="E134" s="139"/>
    </row>
    <row r="135" spans="5:5" x14ac:dyDescent="0.2">
      <c r="E135" s="139"/>
    </row>
    <row r="136" spans="5:5" x14ac:dyDescent="0.2">
      <c r="E136" s="139"/>
    </row>
    <row r="137" spans="5:5" x14ac:dyDescent="0.2">
      <c r="E137" s="139"/>
    </row>
    <row r="138" spans="5:5" x14ac:dyDescent="0.2">
      <c r="E138" s="139"/>
    </row>
    <row r="139" spans="5:5" x14ac:dyDescent="0.2">
      <c r="E139" s="139"/>
    </row>
    <row r="140" spans="5:5" x14ac:dyDescent="0.2">
      <c r="E140" s="139"/>
    </row>
    <row r="141" spans="5:5" x14ac:dyDescent="0.2">
      <c r="E141" s="139"/>
    </row>
    <row r="142" spans="5:5" x14ac:dyDescent="0.2">
      <c r="E142" s="139"/>
    </row>
    <row r="143" spans="5:5" x14ac:dyDescent="0.2">
      <c r="E143" s="139"/>
    </row>
    <row r="144" spans="5:5" x14ac:dyDescent="0.2">
      <c r="E144" s="139"/>
    </row>
    <row r="145" spans="1:7" x14ac:dyDescent="0.2">
      <c r="E145" s="139"/>
    </row>
    <row r="146" spans="1:7" x14ac:dyDescent="0.2">
      <c r="E146" s="139"/>
    </row>
    <row r="147" spans="1:7" x14ac:dyDescent="0.2">
      <c r="E147" s="139"/>
    </row>
    <row r="148" spans="1:7" x14ac:dyDescent="0.2">
      <c r="E148" s="139"/>
    </row>
    <row r="149" spans="1:7" x14ac:dyDescent="0.2">
      <c r="E149" s="139"/>
    </row>
    <row r="150" spans="1:7" x14ac:dyDescent="0.2">
      <c r="E150" s="139"/>
    </row>
    <row r="151" spans="1:7" x14ac:dyDescent="0.2">
      <c r="E151" s="139"/>
    </row>
    <row r="152" spans="1:7" x14ac:dyDescent="0.2">
      <c r="E152" s="139"/>
    </row>
    <row r="153" spans="1:7" x14ac:dyDescent="0.2">
      <c r="E153" s="139"/>
    </row>
    <row r="154" spans="1:7" x14ac:dyDescent="0.2">
      <c r="E154" s="139"/>
    </row>
    <row r="155" spans="1:7" x14ac:dyDescent="0.2">
      <c r="E155" s="139"/>
    </row>
    <row r="156" spans="1:7" x14ac:dyDescent="0.2">
      <c r="E156" s="139"/>
    </row>
    <row r="157" spans="1:7" x14ac:dyDescent="0.2">
      <c r="E157" s="139"/>
    </row>
    <row r="158" spans="1:7" x14ac:dyDescent="0.2">
      <c r="A158" s="194"/>
      <c r="B158" s="194"/>
    </row>
    <row r="159" spans="1:7" x14ac:dyDescent="0.2">
      <c r="A159" s="193"/>
      <c r="B159" s="193"/>
      <c r="C159" s="196"/>
      <c r="D159" s="196"/>
      <c r="E159" s="197"/>
      <c r="F159" s="196"/>
      <c r="G159" s="198"/>
    </row>
    <row r="160" spans="1:7" x14ac:dyDescent="0.2">
      <c r="A160" s="199"/>
      <c r="B160" s="199"/>
      <c r="C160" s="193"/>
      <c r="D160" s="193"/>
      <c r="E160" s="200"/>
      <c r="F160" s="193"/>
      <c r="G160" s="193"/>
    </row>
    <row r="161" spans="1:7" x14ac:dyDescent="0.2">
      <c r="A161" s="193"/>
      <c r="B161" s="193"/>
      <c r="C161" s="193"/>
      <c r="D161" s="193"/>
      <c r="E161" s="200"/>
      <c r="F161" s="193"/>
      <c r="G161" s="193"/>
    </row>
    <row r="162" spans="1:7" x14ac:dyDescent="0.2">
      <c r="A162" s="193"/>
      <c r="B162" s="193"/>
      <c r="C162" s="193"/>
      <c r="D162" s="193"/>
      <c r="E162" s="200"/>
      <c r="F162" s="193"/>
      <c r="G162" s="193"/>
    </row>
    <row r="163" spans="1:7" x14ac:dyDescent="0.2">
      <c r="A163" s="193"/>
      <c r="B163" s="193"/>
      <c r="C163" s="193"/>
      <c r="D163" s="193"/>
      <c r="E163" s="200"/>
      <c r="F163" s="193"/>
      <c r="G163" s="193"/>
    </row>
    <row r="164" spans="1:7" x14ac:dyDescent="0.2">
      <c r="A164" s="193"/>
      <c r="B164" s="193"/>
      <c r="C164" s="193"/>
      <c r="D164" s="193"/>
      <c r="E164" s="200"/>
      <c r="F164" s="193"/>
      <c r="G164" s="193"/>
    </row>
    <row r="165" spans="1:7" x14ac:dyDescent="0.2">
      <c r="A165" s="193"/>
      <c r="B165" s="193"/>
      <c r="C165" s="193"/>
      <c r="D165" s="193"/>
      <c r="E165" s="200"/>
      <c r="F165" s="193"/>
      <c r="G165" s="193"/>
    </row>
    <row r="166" spans="1:7" x14ac:dyDescent="0.2">
      <c r="A166" s="193"/>
      <c r="B166" s="193"/>
      <c r="C166" s="193"/>
      <c r="D166" s="193"/>
      <c r="E166" s="200"/>
      <c r="F166" s="193"/>
      <c r="G166" s="193"/>
    </row>
    <row r="167" spans="1:7" x14ac:dyDescent="0.2">
      <c r="A167" s="193"/>
      <c r="B167" s="193"/>
      <c r="C167" s="193"/>
      <c r="D167" s="193"/>
      <c r="E167" s="200"/>
      <c r="F167" s="193"/>
      <c r="G167" s="193"/>
    </row>
    <row r="168" spans="1:7" x14ac:dyDescent="0.2">
      <c r="A168" s="193"/>
      <c r="B168" s="193"/>
      <c r="C168" s="193"/>
      <c r="D168" s="193"/>
      <c r="E168" s="200"/>
      <c r="F168" s="193"/>
      <c r="G168" s="193"/>
    </row>
    <row r="169" spans="1:7" x14ac:dyDescent="0.2">
      <c r="A169" s="193"/>
      <c r="B169" s="193"/>
      <c r="C169" s="193"/>
      <c r="D169" s="193"/>
      <c r="E169" s="200"/>
      <c r="F169" s="193"/>
      <c r="G169" s="193"/>
    </row>
    <row r="170" spans="1:7" x14ac:dyDescent="0.2">
      <c r="A170" s="193"/>
      <c r="B170" s="193"/>
      <c r="C170" s="193"/>
      <c r="D170" s="193"/>
      <c r="E170" s="200"/>
      <c r="F170" s="193"/>
      <c r="G170" s="193"/>
    </row>
    <row r="171" spans="1:7" x14ac:dyDescent="0.2">
      <c r="A171" s="193"/>
      <c r="B171" s="193"/>
      <c r="C171" s="193"/>
      <c r="D171" s="193"/>
      <c r="E171" s="200"/>
      <c r="F171" s="193"/>
      <c r="G171" s="193"/>
    </row>
    <row r="172" spans="1:7" x14ac:dyDescent="0.2">
      <c r="A172" s="193"/>
      <c r="B172" s="193"/>
      <c r="C172" s="193"/>
      <c r="D172" s="193"/>
      <c r="E172" s="200"/>
      <c r="F172" s="193"/>
      <c r="G172" s="193"/>
    </row>
  </sheetData>
  <mergeCells count="36">
    <mergeCell ref="C87:D87"/>
    <mergeCell ref="C89:D89"/>
    <mergeCell ref="C93:D93"/>
    <mergeCell ref="C94:D94"/>
    <mergeCell ref="C95:D95"/>
    <mergeCell ref="C96:D96"/>
    <mergeCell ref="C98:D98"/>
    <mergeCell ref="C76:D76"/>
    <mergeCell ref="C64:D64"/>
    <mergeCell ref="C67:D67"/>
    <mergeCell ref="C69:D69"/>
    <mergeCell ref="C44:D44"/>
    <mergeCell ref="C46:D46"/>
    <mergeCell ref="C52:D52"/>
    <mergeCell ref="C54:D54"/>
    <mergeCell ref="C56:D56"/>
    <mergeCell ref="C29:D29"/>
    <mergeCell ref="C31:D31"/>
    <mergeCell ref="C34:D34"/>
    <mergeCell ref="C36:D36"/>
    <mergeCell ref="C39:D39"/>
    <mergeCell ref="C42:D42"/>
    <mergeCell ref="C17:D17"/>
    <mergeCell ref="C19:D19"/>
    <mergeCell ref="C21:D21"/>
    <mergeCell ref="C23:D23"/>
    <mergeCell ref="C25:D25"/>
    <mergeCell ref="C27:D27"/>
    <mergeCell ref="A1:G1"/>
    <mergeCell ref="A3:B3"/>
    <mergeCell ref="A4:B4"/>
    <mergeCell ref="E4:G4"/>
    <mergeCell ref="C9:D9"/>
    <mergeCell ref="C11:D11"/>
    <mergeCell ref="C13:D13"/>
    <mergeCell ref="C15:D15"/>
  </mergeCells>
  <printOptions gridLinesSet="0"/>
  <pageMargins left="0.59055118110236227" right="0.39370078740157483" top="0.19685039370078741" bottom="0.19685039370078741" header="0" footer="0.19685039370078741"/>
  <pageSetup paperSize="9" scale="98" orientation="portrait" horizontalDpi="300" r:id="rId1"/>
  <headerFooter alignWithMargins="0">
    <oddFooter>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39</vt:i4>
      </vt:variant>
    </vt:vector>
  </HeadingPairs>
  <TitlesOfParts>
    <vt:vector size="42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VRNKc</vt:lpstr>
      <vt:lpstr>VRNnazev</vt:lpstr>
      <vt:lpstr>VRNproc</vt:lpstr>
      <vt:lpstr>VRNzakl</vt:lpstr>
      <vt:lpstr>Zakazka</vt:lpstr>
      <vt:lpstr>Zaklad22</vt:lpstr>
      <vt:lpstr>Zaklad5</vt:lpstr>
      <vt:lpstr>Zhotovitel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JBlascik</dc:creator>
  <cp:lastModifiedBy>JBlascik</cp:lastModifiedBy>
  <dcterms:created xsi:type="dcterms:W3CDTF">2015-03-26T07:46:49Z</dcterms:created>
  <dcterms:modified xsi:type="dcterms:W3CDTF">2015-03-26T07:47:14Z</dcterms:modified>
</cp:coreProperties>
</file>